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70" yWindow="65386" windowWidth="4410" windowHeight="8970" tabRatio="796" activeTab="0"/>
  </bookViews>
  <sheets>
    <sheet name="Oplysningsside" sheetId="1" r:id="rId1"/>
    <sheet name="Lejepladebevægelse" sheetId="2" r:id="rId2"/>
    <sheet name="Lasermarkører" sheetId="3" r:id="rId3"/>
    <sheet name="Brug af Fabrikstest Billedkvali" sheetId="4" r:id="rId4"/>
    <sheet name="Støj, CT-tal vand, uniformitet" sheetId="5" r:id="rId5"/>
    <sheet name="Variation z-retning aksial skan" sheetId="6" r:id="rId6"/>
    <sheet name="CT-tal linearitet" sheetId="7" r:id="rId7"/>
    <sheet name="Korrekt afstand Pixelstørrelse" sheetId="8" r:id="rId8"/>
    <sheet name="Snittykkelse" sheetId="9" r:id="rId9"/>
    <sheet name="Ark1" sheetId="10" r:id="rId10"/>
    <sheet name="MTF" sheetId="11" r:id="rId11"/>
    <sheet name="SSP" sheetId="12" r:id="rId12"/>
    <sheet name="Conebeam artefakt" sheetId="13" r:id="rId13"/>
    <sheet name="Dosis CTDIair" sheetId="14" r:id="rId14"/>
    <sheet name="Dosis CTDIw" sheetId="15" r:id="rId15"/>
    <sheet name="Driftsbetingelser" sheetId="16" r:id="rId16"/>
    <sheet name="Bemærkning er registeringsark" sheetId="17" r:id="rId17"/>
    <sheet name="Justeringer der skal foretages" sheetId="18" r:id="rId18"/>
    <sheet name="Kompatibilitetsrapport" sheetId="19" r:id="rId19"/>
  </sheets>
  <definedNames>
    <definedName name="_xlfn.STDEV.P" hidden="1">#NAME?</definedName>
    <definedName name="_xlfn.STDEV.S" hidden="1">#NAME?</definedName>
    <definedName name="Lin" localSheetId="0">'Oplysningsside'!#REF!</definedName>
    <definedName name="Lin_1" localSheetId="0">'Oplysningsside'!#REF!</definedName>
    <definedName name="_xlnm.Print_Area" localSheetId="15">'Driftsbetingelser'!$A$1:$Y$10</definedName>
    <definedName name="_xlnm.Print_Area" localSheetId="0">'Oplysningsside'!$A$1:$X$65</definedName>
  </definedNames>
  <calcPr fullCalcOnLoad="1"/>
</workbook>
</file>

<file path=xl/comments1.xml><?xml version="1.0" encoding="utf-8"?>
<comments xmlns="http://schemas.openxmlformats.org/spreadsheetml/2006/main">
  <authors>
    <author>Asbj?rn Seegert</author>
  </authors>
  <commentList>
    <comment ref="I15" authorId="0">
      <text>
        <r>
          <rPr>
            <b/>
            <sz val="9"/>
            <rFont val="Tahoma"/>
            <family val="2"/>
          </rPr>
          <t>Uddyb evt. i kommentarfelt nedenfor</t>
        </r>
      </text>
    </comment>
    <comment ref="R34" authorId="0">
      <text>
        <r>
          <rPr>
            <b/>
            <sz val="9"/>
            <rFont val="Tahoma"/>
            <family val="2"/>
          </rPr>
          <t>Ved brug af metode 2</t>
        </r>
      </text>
    </comment>
    <comment ref="R35" authorId="0">
      <text>
        <r>
          <rPr>
            <b/>
            <sz val="9"/>
            <rFont val="Tahoma"/>
            <family val="2"/>
          </rPr>
          <t>Ved brug af metode 2</t>
        </r>
      </text>
    </comment>
    <comment ref="I42"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 ref="I37"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List>
</comments>
</file>

<file path=xl/comments11.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48" authorId="0">
      <text>
        <r>
          <rPr>
            <b/>
            <sz val="9"/>
            <rFont val="Tahoma"/>
            <family val="2"/>
          </rPr>
          <t>Evaluering mod forventet værdi efter tolerance anbefalet af IEC</t>
        </r>
      </text>
    </comment>
    <comment ref="E53" authorId="0">
      <text>
        <r>
          <rPr>
            <b/>
            <sz val="9"/>
            <rFont val="Tahoma"/>
            <family val="2"/>
          </rPr>
          <t>Evaluering mod forventet værdi efter tolerance anbefalet af IEC</t>
        </r>
        <r>
          <rPr>
            <sz val="9"/>
            <rFont val="Tahoma"/>
            <family val="2"/>
          </rPr>
          <t xml:space="preserve">
</t>
        </r>
      </text>
    </comment>
    <comment ref="A58"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12.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List>
</comments>
</file>

<file path=xl/comments13.xml><?xml version="1.0" encoding="utf-8"?>
<comments xmlns="http://schemas.openxmlformats.org/spreadsheetml/2006/main">
  <authors>
    <author>Asbj?rn Seegert</author>
  </authors>
  <commentList>
    <comment ref="A46" authorId="0">
      <text>
        <r>
          <rPr>
            <b/>
            <sz val="9"/>
            <rFont val="Tahoma"/>
            <family val="2"/>
          </rPr>
          <t>f.eks. ringartefakter</t>
        </r>
      </text>
    </comment>
  </commentList>
</comments>
</file>

<file path=xl/comments14.xml><?xml version="1.0" encoding="utf-8"?>
<comments xmlns="http://schemas.openxmlformats.org/spreadsheetml/2006/main">
  <authors>
    <author>Asbj?rn Seegert</author>
  </authors>
  <commentList>
    <comment ref="AE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P35" authorId="0">
      <text>
        <r>
          <rPr>
            <b/>
            <sz val="9"/>
            <rFont val="Tahoma"/>
            <family val="2"/>
          </rPr>
          <t>Minimum fem målepunkter for automatisk evaluering</t>
        </r>
      </text>
    </comment>
    <comment ref="AE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M36" authorId="0">
      <text>
        <r>
          <rPr>
            <b/>
            <sz val="9"/>
            <rFont val="Tahoma"/>
            <family val="0"/>
          </rPr>
          <t>Samme kalibreringsfaktor i alle målinger, da kV er den samme</t>
        </r>
        <r>
          <rPr>
            <sz val="9"/>
            <rFont val="Tahoma"/>
            <family val="0"/>
          </rPr>
          <t xml:space="preserve">
</t>
        </r>
      </text>
    </comment>
    <comment ref="M48" authorId="0">
      <text>
        <r>
          <rPr>
            <b/>
            <sz val="9"/>
            <rFont val="Tahoma"/>
            <family val="0"/>
          </rPr>
          <t>Samme kalibreringsfaktor i alle målinger, da kV er den samme</t>
        </r>
        <r>
          <rPr>
            <sz val="9"/>
            <rFont val="Tahoma"/>
            <family val="0"/>
          </rPr>
          <t xml:space="preserve">
</t>
        </r>
      </text>
    </comment>
    <comment ref="AC48" authorId="0">
      <text>
        <r>
          <rPr>
            <b/>
            <sz val="9"/>
            <rFont val="Tahoma"/>
            <family val="0"/>
          </rPr>
          <t>Samme kalibreringsfaktor i alle målinger, da kV er den samme</t>
        </r>
        <r>
          <rPr>
            <sz val="9"/>
            <rFont val="Tahoma"/>
            <family val="0"/>
          </rPr>
          <t xml:space="preserve">
</t>
        </r>
      </text>
    </comment>
    <comment ref="AC36" authorId="0">
      <text>
        <r>
          <rPr>
            <b/>
            <sz val="9"/>
            <rFont val="Tahoma"/>
            <family val="0"/>
          </rPr>
          <t>Samme kalibreringsfaktor i alle målinger, da kV er den samme</t>
        </r>
        <r>
          <rPr>
            <sz val="9"/>
            <rFont val="Tahoma"/>
            <family val="0"/>
          </rPr>
          <t xml:space="preserve">
</t>
        </r>
      </text>
    </comment>
  </commentList>
</comments>
</file>

<file path=xl/comments15.xml><?xml version="1.0" encoding="utf-8"?>
<comments xmlns="http://schemas.openxmlformats.org/spreadsheetml/2006/main">
  <authors>
    <author>Asbj?rn Seegert</author>
  </authors>
  <commentList>
    <comment ref="AF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Z15" authorId="0">
      <text>
        <r>
          <rPr>
            <b/>
            <sz val="9"/>
            <rFont val="Tahoma"/>
            <family val="0"/>
          </rPr>
          <t>Ved baseline anvendes dette felt kun til en oplysning som er god at have</t>
        </r>
        <r>
          <rPr>
            <sz val="9"/>
            <rFont val="Tahoma"/>
            <family val="0"/>
          </rPr>
          <t xml:space="preserve">
</t>
        </r>
      </text>
    </comment>
    <comment ref="Z37" authorId="0">
      <text>
        <r>
          <rPr>
            <b/>
            <sz val="9"/>
            <rFont val="Tahoma"/>
            <family val="0"/>
          </rPr>
          <t>Ved baseline anvendes dette felt kun til en oplysning som er god at have</t>
        </r>
        <r>
          <rPr>
            <sz val="9"/>
            <rFont val="Tahoma"/>
            <family val="0"/>
          </rPr>
          <t xml:space="preserve">
</t>
        </r>
      </text>
    </comment>
    <comment ref="Z52" authorId="0">
      <text>
        <r>
          <rPr>
            <b/>
            <sz val="9"/>
            <rFont val="Tahoma"/>
            <family val="0"/>
          </rPr>
          <t>Ved baseline anvendes dette felt kun til en oplysning som er god at have</t>
        </r>
        <r>
          <rPr>
            <sz val="9"/>
            <rFont val="Tahoma"/>
            <family val="0"/>
          </rPr>
          <t xml:space="preserve">
</t>
        </r>
      </text>
    </comment>
    <comment ref="Z67" authorId="0">
      <text>
        <r>
          <rPr>
            <b/>
            <sz val="9"/>
            <rFont val="Tahoma"/>
            <family val="0"/>
          </rPr>
          <t>Ved baseline anvendes dette felt kun til en oplysning som er god at have</t>
        </r>
        <r>
          <rPr>
            <sz val="9"/>
            <rFont val="Tahoma"/>
            <family val="0"/>
          </rPr>
          <t xml:space="preserve">
</t>
        </r>
      </text>
    </comment>
    <comment ref="AF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List>
</comments>
</file>

<file path=xl/comments5.xml><?xml version="1.0" encoding="utf-8"?>
<comments xmlns="http://schemas.openxmlformats.org/spreadsheetml/2006/main">
  <authors>
    <author>Asbj?rn Seegert</author>
  </authors>
  <commentLis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8" authorId="0">
      <text>
        <r>
          <rPr>
            <b/>
            <sz val="8"/>
            <rFont val="Tahoma"/>
            <family val="0"/>
          </rPr>
          <t>f.eks. 16*0,5 mm eller 8*1 mm for en 8 mm kollimering</t>
        </r>
      </text>
    </comment>
    <comment ref="A22" authorId="0">
      <text>
        <r>
          <rPr>
            <b/>
            <sz val="9"/>
            <rFont val="Tahoma"/>
            <family val="0"/>
          </rPr>
          <t>Mulighed for oplysning om den effektive mAs/rotation</t>
        </r>
      </text>
    </comment>
    <comment ref="E64" authorId="0">
      <text>
        <r>
          <rPr>
            <b/>
            <sz val="9"/>
            <rFont val="Tahoma"/>
            <family val="2"/>
          </rPr>
          <t>Sættes default til 4 "HU". 
Noter ikke enhed i selve cellen</t>
        </r>
        <r>
          <rPr>
            <sz val="9"/>
            <rFont val="Tahoma"/>
            <family val="2"/>
          </rPr>
          <t xml:space="preserve">
</t>
        </r>
      </text>
    </comment>
    <comment ref="E85" authorId="0">
      <text>
        <r>
          <rPr>
            <b/>
            <sz val="9"/>
            <rFont val="Tahoma"/>
            <family val="2"/>
          </rPr>
          <t>Sættes default til 4 "HU". 
Noter ikke enhed i selve cellen</t>
        </r>
        <r>
          <rPr>
            <sz val="9"/>
            <rFont val="Tahoma"/>
            <family val="2"/>
          </rPr>
          <t xml:space="preserve">
</t>
        </r>
      </text>
    </comment>
    <comment ref="A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R21" authorId="0">
      <text>
        <r>
          <rPr>
            <b/>
            <sz val="9"/>
            <rFont val="Tahoma"/>
            <family val="0"/>
          </rPr>
          <t>Her angives den reelle mAs per rotation
Effektiv mAs omregnes til reelle mAs ved at gange med pitch</t>
        </r>
      </text>
    </comment>
    <comment ref="R22" authorId="0">
      <text>
        <r>
          <rPr>
            <b/>
            <sz val="9"/>
            <rFont val="Tahoma"/>
            <family val="0"/>
          </rPr>
          <t>Mulighed for oplysning om den effektive mAs/rotation</t>
        </r>
      </text>
    </comment>
    <comment ref="R28" authorId="0">
      <text>
        <r>
          <rPr>
            <b/>
            <sz val="8"/>
            <rFont val="Tahoma"/>
            <family val="0"/>
          </rPr>
          <t>f.eks. 16*0,5 mm eller 8*1 mm for en 8 mm kollimering</t>
        </r>
      </text>
    </comment>
    <comment ref="R29" authorId="0">
      <text>
        <r>
          <rPr>
            <b/>
            <sz val="8"/>
            <rFont val="Tahoma"/>
            <family val="0"/>
          </rPr>
          <t>Den totale effektive strålebrede (exkl. Penumbra)</t>
        </r>
      </text>
    </comment>
    <comment ref="R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64" authorId="0">
      <text>
        <r>
          <rPr>
            <b/>
            <sz val="9"/>
            <rFont val="Tahoma"/>
            <family val="2"/>
          </rPr>
          <t>Sættes default til 4 "HU". 
Noter ikke enhed i selve cellen</t>
        </r>
        <r>
          <rPr>
            <sz val="9"/>
            <rFont val="Tahoma"/>
            <family val="2"/>
          </rPr>
          <t xml:space="preserve">
</t>
        </r>
      </text>
    </comment>
    <comment ref="R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85" authorId="0">
      <text>
        <r>
          <rPr>
            <b/>
            <sz val="9"/>
            <rFont val="Tahoma"/>
            <family val="2"/>
          </rPr>
          <t>Sættes default til 4 "HU". 
Noter ikke enhed i selve cellen</t>
        </r>
        <r>
          <rPr>
            <sz val="9"/>
            <rFont val="Tahoma"/>
            <family val="2"/>
          </rPr>
          <t xml:space="preserve">
</t>
        </r>
      </text>
    </comment>
    <comment ref="R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I21" authorId="0">
      <text>
        <r>
          <rPr>
            <b/>
            <sz val="9"/>
            <rFont val="Tahoma"/>
            <family val="0"/>
          </rPr>
          <t>Her angives den reelle mAs per rotation
Effektiv mAs omregnes til reelle mAs ved at gange med pitch</t>
        </r>
      </text>
    </comment>
    <comment ref="AI22" authorId="0">
      <text>
        <r>
          <rPr>
            <b/>
            <sz val="9"/>
            <rFont val="Tahoma"/>
            <family val="0"/>
          </rPr>
          <t>Mulighed for oplysning om den effektive mAs/rotation</t>
        </r>
      </text>
    </comment>
    <comment ref="AI28" authorId="0">
      <text>
        <r>
          <rPr>
            <b/>
            <sz val="8"/>
            <rFont val="Tahoma"/>
            <family val="0"/>
          </rPr>
          <t>f.eks. 16*0,5 mm eller 8*1 mm for en 8 mm kollimering</t>
        </r>
      </text>
    </comment>
    <comment ref="AI29" authorId="0">
      <text>
        <r>
          <rPr>
            <b/>
            <sz val="8"/>
            <rFont val="Tahoma"/>
            <family val="0"/>
          </rPr>
          <t>Den totale effektive strålebrede (exkl. Penumbra)</t>
        </r>
      </text>
    </comment>
    <comment ref="AI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64" authorId="0">
      <text>
        <r>
          <rPr>
            <b/>
            <sz val="9"/>
            <rFont val="Tahoma"/>
            <family val="2"/>
          </rPr>
          <t>Sættes default til 4 "HU". 
Noter ikke enhed i selve cellen</t>
        </r>
        <r>
          <rPr>
            <sz val="9"/>
            <rFont val="Tahoma"/>
            <family val="2"/>
          </rPr>
          <t xml:space="preserve">
</t>
        </r>
      </text>
    </comment>
    <comment ref="AI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85" authorId="0">
      <text>
        <r>
          <rPr>
            <b/>
            <sz val="9"/>
            <rFont val="Tahoma"/>
            <family val="2"/>
          </rPr>
          <t>Sættes default til 4 "HU". 
Noter ikke enhed i selve cellen</t>
        </r>
        <r>
          <rPr>
            <sz val="9"/>
            <rFont val="Tahoma"/>
            <family val="2"/>
          </rPr>
          <t xml:space="preserve">
</t>
        </r>
      </text>
    </comment>
    <comment ref="AI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Z21" authorId="0">
      <text>
        <r>
          <rPr>
            <b/>
            <sz val="9"/>
            <rFont val="Tahoma"/>
            <family val="0"/>
          </rPr>
          <t>Her angives den reelle mAs per rotation
Effektiv mAs omregnes til reelle mAs ved at gange med pitch</t>
        </r>
      </text>
    </comment>
    <comment ref="AZ22" authorId="0">
      <text>
        <r>
          <rPr>
            <b/>
            <sz val="9"/>
            <rFont val="Tahoma"/>
            <family val="0"/>
          </rPr>
          <t>Mulighed for oplysning om den effektive mAs/rotation</t>
        </r>
      </text>
    </comment>
    <comment ref="AZ28" authorId="0">
      <text>
        <r>
          <rPr>
            <b/>
            <sz val="8"/>
            <rFont val="Tahoma"/>
            <family val="0"/>
          </rPr>
          <t>f.eks. 16*0,5 mm eller 8*1 mm for en 8 mm kollimering</t>
        </r>
      </text>
    </comment>
    <comment ref="AZ29" authorId="0">
      <text>
        <r>
          <rPr>
            <b/>
            <sz val="8"/>
            <rFont val="Tahoma"/>
            <family val="0"/>
          </rPr>
          <t>Den totale effektive strålebrede (exkl. Penumbra)</t>
        </r>
      </text>
    </comment>
    <comment ref="AZ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64" authorId="0">
      <text>
        <r>
          <rPr>
            <b/>
            <sz val="9"/>
            <rFont val="Tahoma"/>
            <family val="2"/>
          </rPr>
          <t>Sættes default til 4 "HU". 
Noter ikke enhed i selve cellen</t>
        </r>
        <r>
          <rPr>
            <sz val="9"/>
            <rFont val="Tahoma"/>
            <family val="2"/>
          </rPr>
          <t xml:space="preserve">
</t>
        </r>
      </text>
    </comment>
    <comment ref="AZ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85" authorId="0">
      <text>
        <r>
          <rPr>
            <b/>
            <sz val="9"/>
            <rFont val="Tahoma"/>
            <family val="2"/>
          </rPr>
          <t>Sættes default til 4 "HU". 
Noter ikke enhed i selve cellen</t>
        </r>
        <r>
          <rPr>
            <sz val="9"/>
            <rFont val="Tahoma"/>
            <family val="2"/>
          </rPr>
          <t xml:space="preserve">
</t>
        </r>
      </text>
    </comment>
    <comment ref="AZ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Q21" authorId="0">
      <text>
        <r>
          <rPr>
            <b/>
            <sz val="9"/>
            <rFont val="Tahoma"/>
            <family val="0"/>
          </rPr>
          <t>Her angives den reelle mAs per rotation
Effektiv mAs omregnes til reelle mAs ved at gange med pitch</t>
        </r>
      </text>
    </comment>
    <comment ref="BQ22" authorId="0">
      <text>
        <r>
          <rPr>
            <b/>
            <sz val="9"/>
            <rFont val="Tahoma"/>
            <family val="0"/>
          </rPr>
          <t>Mulighed for oplysning om den effektive mAs/rotation</t>
        </r>
      </text>
    </comment>
    <comment ref="BQ28" authorId="0">
      <text>
        <r>
          <rPr>
            <b/>
            <sz val="8"/>
            <rFont val="Tahoma"/>
            <family val="0"/>
          </rPr>
          <t>f.eks. 16*0,5 mm eller 8*1 mm for en 8 mm kollimering</t>
        </r>
      </text>
    </comment>
    <comment ref="BQ29" authorId="0">
      <text>
        <r>
          <rPr>
            <b/>
            <sz val="8"/>
            <rFont val="Tahoma"/>
            <family val="0"/>
          </rPr>
          <t>Den totale effektive strålebrede (exkl. Penumbra)</t>
        </r>
      </text>
    </comment>
    <comment ref="BQ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64" authorId="0">
      <text>
        <r>
          <rPr>
            <b/>
            <sz val="9"/>
            <rFont val="Tahoma"/>
            <family val="2"/>
          </rPr>
          <t>Sættes default til 4 "HU". 
Noter ikke enhed i selve cellen</t>
        </r>
        <r>
          <rPr>
            <sz val="9"/>
            <rFont val="Tahoma"/>
            <family val="2"/>
          </rPr>
          <t xml:space="preserve">
</t>
        </r>
      </text>
    </comment>
    <comment ref="BQ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85" authorId="0">
      <text>
        <r>
          <rPr>
            <b/>
            <sz val="9"/>
            <rFont val="Tahoma"/>
            <family val="2"/>
          </rPr>
          <t>Sættes default til 4 "HU". 
Noter ikke enhed i selve cellen</t>
        </r>
        <r>
          <rPr>
            <sz val="9"/>
            <rFont val="Tahoma"/>
            <family val="2"/>
          </rPr>
          <t xml:space="preserve">
</t>
        </r>
      </text>
    </comment>
    <comment ref="BQ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H21" authorId="0">
      <text>
        <r>
          <rPr>
            <b/>
            <sz val="9"/>
            <rFont val="Tahoma"/>
            <family val="0"/>
          </rPr>
          <t>Her angives den reelle mAs per rotation
Effektiv mAs omregnes til reelle mAs ved at gange med pitch</t>
        </r>
      </text>
    </comment>
    <comment ref="CH22" authorId="0">
      <text>
        <r>
          <rPr>
            <b/>
            <sz val="9"/>
            <rFont val="Tahoma"/>
            <family val="0"/>
          </rPr>
          <t>Mulighed for oplysning om den effektive mAs/rotation</t>
        </r>
      </text>
    </comment>
    <comment ref="CH28" authorId="0">
      <text>
        <r>
          <rPr>
            <b/>
            <sz val="8"/>
            <rFont val="Tahoma"/>
            <family val="0"/>
          </rPr>
          <t>f.eks. 16*0,5 mm eller 8*1 mm for en 8 mm kollimering</t>
        </r>
      </text>
    </comment>
    <comment ref="CH29" authorId="0">
      <text>
        <r>
          <rPr>
            <b/>
            <sz val="8"/>
            <rFont val="Tahoma"/>
            <family val="0"/>
          </rPr>
          <t>Den totale effektive strålebrede (exkl. Penumbra)</t>
        </r>
      </text>
    </comment>
    <comment ref="CH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64" authorId="0">
      <text>
        <r>
          <rPr>
            <b/>
            <sz val="9"/>
            <rFont val="Tahoma"/>
            <family val="2"/>
          </rPr>
          <t>Sættes default til 4 "HU". 
Noter ikke enhed i selve cellen</t>
        </r>
        <r>
          <rPr>
            <sz val="9"/>
            <rFont val="Tahoma"/>
            <family val="2"/>
          </rPr>
          <t xml:space="preserve">
</t>
        </r>
      </text>
    </comment>
    <comment ref="CH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85" authorId="0">
      <text>
        <r>
          <rPr>
            <b/>
            <sz val="9"/>
            <rFont val="Tahoma"/>
            <family val="2"/>
          </rPr>
          <t>Sættes default til 4 "HU". 
Noter ikke enhed i selve cellen</t>
        </r>
        <r>
          <rPr>
            <sz val="9"/>
            <rFont val="Tahoma"/>
            <family val="2"/>
          </rPr>
          <t xml:space="preserve">
</t>
        </r>
      </text>
    </comment>
    <comment ref="CH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Y21" authorId="0">
      <text>
        <r>
          <rPr>
            <b/>
            <sz val="9"/>
            <rFont val="Tahoma"/>
            <family val="0"/>
          </rPr>
          <t>Her angives den reelle mAs per rotation
Effektiv mAs omregnes til reelle mAs ved at gange med pitch</t>
        </r>
      </text>
    </comment>
    <comment ref="CY22" authorId="0">
      <text>
        <r>
          <rPr>
            <b/>
            <sz val="9"/>
            <rFont val="Tahoma"/>
            <family val="0"/>
          </rPr>
          <t>Mulighed for oplysning om den effektive mAs/rotation</t>
        </r>
      </text>
    </comment>
    <comment ref="CY28" authorId="0">
      <text>
        <r>
          <rPr>
            <b/>
            <sz val="8"/>
            <rFont val="Tahoma"/>
            <family val="0"/>
          </rPr>
          <t>f.eks. 16*0,5 mm eller 8*1 mm for en 8 mm kollimering</t>
        </r>
      </text>
    </comment>
    <comment ref="CY29" authorId="0">
      <text>
        <r>
          <rPr>
            <b/>
            <sz val="8"/>
            <rFont val="Tahoma"/>
            <family val="0"/>
          </rPr>
          <t>Den totale effektive strålebrede (exkl. Penumbra)</t>
        </r>
      </text>
    </comment>
    <comment ref="CY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64" authorId="0">
      <text>
        <r>
          <rPr>
            <b/>
            <sz val="9"/>
            <rFont val="Tahoma"/>
            <family val="2"/>
          </rPr>
          <t>Sættes default til 4 "HU". 
Noter ikke enhed i selve cellen</t>
        </r>
        <r>
          <rPr>
            <sz val="9"/>
            <rFont val="Tahoma"/>
            <family val="2"/>
          </rPr>
          <t xml:space="preserve">
</t>
        </r>
      </text>
    </comment>
    <comment ref="CY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85" authorId="0">
      <text>
        <r>
          <rPr>
            <b/>
            <sz val="9"/>
            <rFont val="Tahoma"/>
            <family val="2"/>
          </rPr>
          <t>Sættes default til 4 "HU". 
Noter ikke enhed i selve cellen</t>
        </r>
        <r>
          <rPr>
            <sz val="9"/>
            <rFont val="Tahoma"/>
            <family val="2"/>
          </rPr>
          <t xml:space="preserve">
</t>
        </r>
      </text>
    </comment>
    <comment ref="CY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P21" authorId="0">
      <text>
        <r>
          <rPr>
            <b/>
            <sz val="9"/>
            <rFont val="Tahoma"/>
            <family val="0"/>
          </rPr>
          <t>Her angives den reelle mAs per rotation
Effektiv mAs omregnes til reelle mAs ved at gange med pitch</t>
        </r>
      </text>
    </comment>
    <comment ref="DP22" authorId="0">
      <text>
        <r>
          <rPr>
            <b/>
            <sz val="9"/>
            <rFont val="Tahoma"/>
            <family val="0"/>
          </rPr>
          <t>Mulighed for oplysning om den effektive mAs/rotation</t>
        </r>
      </text>
    </comment>
    <comment ref="DP28" authorId="0">
      <text>
        <r>
          <rPr>
            <b/>
            <sz val="8"/>
            <rFont val="Tahoma"/>
            <family val="0"/>
          </rPr>
          <t>f.eks. 16*0,5 mm eller 8*1 mm for en 8 mm kollimering</t>
        </r>
      </text>
    </comment>
    <comment ref="DP29" authorId="0">
      <text>
        <r>
          <rPr>
            <b/>
            <sz val="8"/>
            <rFont val="Tahoma"/>
            <family val="0"/>
          </rPr>
          <t>Den totale effektive strålebrede (exkl. Penumbra)</t>
        </r>
      </text>
    </comment>
    <comment ref="DP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64" authorId="0">
      <text>
        <r>
          <rPr>
            <b/>
            <sz val="9"/>
            <rFont val="Tahoma"/>
            <family val="2"/>
          </rPr>
          <t>Sættes default til 4 "HU". 
Noter ikke enhed i selve cellen</t>
        </r>
        <r>
          <rPr>
            <sz val="9"/>
            <rFont val="Tahoma"/>
            <family val="2"/>
          </rPr>
          <t xml:space="preserve">
</t>
        </r>
      </text>
    </comment>
    <comment ref="DP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85" authorId="0">
      <text>
        <r>
          <rPr>
            <b/>
            <sz val="9"/>
            <rFont val="Tahoma"/>
            <family val="2"/>
          </rPr>
          <t>Sættes default til 4 "HU". 
Noter ikke enhed i selve cellen</t>
        </r>
        <r>
          <rPr>
            <sz val="9"/>
            <rFont val="Tahoma"/>
            <family val="2"/>
          </rPr>
          <t xml:space="preserve">
</t>
        </r>
      </text>
    </comment>
    <comment ref="DP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G21" authorId="0">
      <text>
        <r>
          <rPr>
            <b/>
            <sz val="9"/>
            <rFont val="Tahoma"/>
            <family val="0"/>
          </rPr>
          <t>Her angives den reelle mAs per rotation
Effektiv mAs omregnes til reelle mAs ved at gange med pitch</t>
        </r>
      </text>
    </comment>
    <comment ref="EG22" authorId="0">
      <text>
        <r>
          <rPr>
            <b/>
            <sz val="9"/>
            <rFont val="Tahoma"/>
            <family val="0"/>
          </rPr>
          <t>Mulighed for oplysning om den effektive mAs/rotation</t>
        </r>
      </text>
    </comment>
    <comment ref="EG28" authorId="0">
      <text>
        <r>
          <rPr>
            <b/>
            <sz val="8"/>
            <rFont val="Tahoma"/>
            <family val="0"/>
          </rPr>
          <t>f.eks. 16*0,5 mm eller 8*1 mm for en 8 mm kollimering</t>
        </r>
      </text>
    </comment>
    <comment ref="EG29" authorId="0">
      <text>
        <r>
          <rPr>
            <b/>
            <sz val="8"/>
            <rFont val="Tahoma"/>
            <family val="0"/>
          </rPr>
          <t>Den totale effektive strålebrede (exkl. Penumbra)</t>
        </r>
      </text>
    </comment>
    <comment ref="EG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64" authorId="0">
      <text>
        <r>
          <rPr>
            <b/>
            <sz val="9"/>
            <rFont val="Tahoma"/>
            <family val="2"/>
          </rPr>
          <t>Sættes default til 4 "HU". 
Noter ikke enhed i selve cellen</t>
        </r>
        <r>
          <rPr>
            <sz val="9"/>
            <rFont val="Tahoma"/>
            <family val="2"/>
          </rPr>
          <t xml:space="preserve">
</t>
        </r>
      </text>
    </comment>
    <comment ref="EG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85" authorId="0">
      <text>
        <r>
          <rPr>
            <b/>
            <sz val="9"/>
            <rFont val="Tahoma"/>
            <family val="2"/>
          </rPr>
          <t>Sættes default til 4 "HU". 
Noter ikke enhed i selve cellen</t>
        </r>
        <r>
          <rPr>
            <sz val="9"/>
            <rFont val="Tahoma"/>
            <family val="2"/>
          </rPr>
          <t xml:space="preserve">
</t>
        </r>
      </text>
    </comment>
    <comment ref="EG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X21" authorId="0">
      <text>
        <r>
          <rPr>
            <b/>
            <sz val="9"/>
            <rFont val="Tahoma"/>
            <family val="0"/>
          </rPr>
          <t>Her angives den reelle mAs per rotation
Effektiv mAs omregnes til reelle mAs ved at gange med pitch</t>
        </r>
      </text>
    </comment>
    <comment ref="EX22" authorId="0">
      <text>
        <r>
          <rPr>
            <b/>
            <sz val="9"/>
            <rFont val="Tahoma"/>
            <family val="0"/>
          </rPr>
          <t>Mulighed for oplysning om den effektive mAs/rotation</t>
        </r>
      </text>
    </comment>
    <comment ref="EX28" authorId="0">
      <text>
        <r>
          <rPr>
            <b/>
            <sz val="8"/>
            <rFont val="Tahoma"/>
            <family val="0"/>
          </rPr>
          <t>f.eks. 16*0,5 mm eller 8*1 mm for en 8 mm kollimering</t>
        </r>
      </text>
    </comment>
    <comment ref="EX29" authorId="0">
      <text>
        <r>
          <rPr>
            <b/>
            <sz val="8"/>
            <rFont val="Tahoma"/>
            <family val="0"/>
          </rPr>
          <t>Den totale effektive strålebrede (exkl. Penumbra)</t>
        </r>
      </text>
    </comment>
    <comment ref="EX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64" authorId="0">
      <text>
        <r>
          <rPr>
            <b/>
            <sz val="9"/>
            <rFont val="Tahoma"/>
            <family val="2"/>
          </rPr>
          <t>Sættes default til 4 "HU". 
Noter ikke enhed i selve cellen</t>
        </r>
        <r>
          <rPr>
            <sz val="9"/>
            <rFont val="Tahoma"/>
            <family val="2"/>
          </rPr>
          <t xml:space="preserve">
</t>
        </r>
      </text>
    </comment>
    <comment ref="EX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85" authorId="0">
      <text>
        <r>
          <rPr>
            <b/>
            <sz val="9"/>
            <rFont val="Tahoma"/>
            <family val="2"/>
          </rPr>
          <t>Sættes default til 4 "HU". 
Noter ikke enhed i selve cellen</t>
        </r>
        <r>
          <rPr>
            <sz val="9"/>
            <rFont val="Tahoma"/>
            <family val="2"/>
          </rPr>
          <t xml:space="preserve">
</t>
        </r>
      </text>
    </comment>
    <comment ref="EX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6.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58" authorId="0">
      <text>
        <r>
          <rPr>
            <b/>
            <sz val="9"/>
            <rFont val="Tahoma"/>
            <family val="2"/>
          </rPr>
          <t>Sættes default til 4 "HU". 
Noter ikke enhed i selve cellen</t>
        </r>
        <r>
          <rPr>
            <sz val="9"/>
            <rFont val="Tahoma"/>
            <family val="2"/>
          </rPr>
          <t xml:space="preserve">
</t>
        </r>
      </text>
    </comment>
    <comment ref="A60"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7.xml><?xml version="1.0" encoding="utf-8"?>
<comments xmlns="http://schemas.openxmlformats.org/spreadsheetml/2006/main">
  <authors>
    <author>Asbj?rn Seegert</author>
  </authors>
  <commentLis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comments8.xml><?xml version="1.0" encoding="utf-8"?>
<comments xmlns="http://schemas.openxmlformats.org/spreadsheetml/2006/main">
  <authors>
    <author>Asbj?rn Seegert</author>
  </authors>
  <commentList>
    <comment ref="H47" authorId="0">
      <text>
        <r>
          <rPr>
            <b/>
            <sz val="9"/>
            <rFont val="Tahoma"/>
            <family val="2"/>
          </rPr>
          <t>Ved korrekt FOV (21 cm ved Catphan) og matrix på 512 skal denne være 0,41 mm.
Derfor, hvis forventede værdi ikke er 0,41 mm, så er kontrollen formentlig udført med forkert FOV eller matrix!</t>
        </r>
        <r>
          <rPr>
            <sz val="9"/>
            <rFont val="Tahoma"/>
            <family val="2"/>
          </rPr>
          <t xml:space="preserve">
</t>
        </r>
      </text>
    </comment>
  </commentList>
</comments>
</file>

<file path=xl/comments9.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sharedStrings.xml><?xml version="1.0" encoding="utf-8"?>
<sst xmlns="http://schemas.openxmlformats.org/spreadsheetml/2006/main" count="1901" uniqueCount="378">
  <si>
    <t>Rekonstruktionsparametre</t>
  </si>
  <si>
    <t>kV</t>
  </si>
  <si>
    <t>mA</t>
  </si>
  <si>
    <t>mAs/rotation</t>
  </si>
  <si>
    <t>Pitch</t>
  </si>
  <si>
    <t>Dosismodulering</t>
  </si>
  <si>
    <t>Detektorkonfiguration</t>
  </si>
  <si>
    <t>Matrix</t>
  </si>
  <si>
    <t>Statuskontrol</t>
  </si>
  <si>
    <t>Regresionskoefficient</t>
  </si>
  <si>
    <t>Rotationstid [sek]</t>
  </si>
  <si>
    <t>FOV [cm]</t>
  </si>
  <si>
    <t>Kollimering [mm]</t>
  </si>
  <si>
    <t>Snittykkelse [mm]</t>
  </si>
  <si>
    <t>MTF 50% [lp/cm]</t>
  </si>
  <si>
    <t>MTF 10% [lp/cm]</t>
  </si>
  <si>
    <t>Fysisk filter</t>
  </si>
  <si>
    <t>Fokus</t>
  </si>
  <si>
    <t>Udført af :</t>
  </si>
  <si>
    <t>Udført d.:</t>
  </si>
  <si>
    <t>Fabrikat :</t>
  </si>
  <si>
    <t>Reg.nr.:</t>
  </si>
  <si>
    <t>Version:</t>
  </si>
  <si>
    <t>Revideret den:</t>
  </si>
  <si>
    <t>Afdeling:</t>
  </si>
  <si>
    <t>Rum nr.:</t>
  </si>
  <si>
    <t>Kontroltype:</t>
  </si>
  <si>
    <t>Sygehus:</t>
  </si>
  <si>
    <t>Sygehus</t>
  </si>
  <si>
    <t>Måleprobe til dosis-målinger</t>
  </si>
  <si>
    <t>Fantom til dosis-målinger</t>
  </si>
  <si>
    <t>Antal mulige kV</t>
  </si>
  <si>
    <t>Antal fysiske filtreringer</t>
  </si>
  <si>
    <t>kalibreringsdato</t>
  </si>
  <si>
    <t>Kontrol udført af</t>
  </si>
  <si>
    <t>telefonnummer</t>
  </si>
  <si>
    <t>emailadresse</t>
  </si>
  <si>
    <t>Oplysningsside</t>
  </si>
  <si>
    <t>Billedkvalitet</t>
  </si>
  <si>
    <t>xxxx</t>
  </si>
  <si>
    <t>Overskrifter</t>
  </si>
  <si>
    <t>undermenuer</t>
  </si>
  <si>
    <t>Beregningsfelter (låst)</t>
  </si>
  <si>
    <t>Kommentarer</t>
  </si>
  <si>
    <t>Logo</t>
  </si>
  <si>
    <t>RegionXXXX</t>
  </si>
  <si>
    <t>Enhed</t>
  </si>
  <si>
    <t>Nominel</t>
  </si>
  <si>
    <t>Målt værdi</t>
  </si>
  <si>
    <t>Skantype</t>
  </si>
  <si>
    <t>Skanlængde [mm]</t>
  </si>
  <si>
    <t>Skan nr.</t>
  </si>
  <si>
    <t>Rekonstruktionsfilter</t>
  </si>
  <si>
    <t>dd-mm-åå</t>
  </si>
  <si>
    <t>Rum-nummer:</t>
  </si>
  <si>
    <t>Skanner-fabrikat:</t>
  </si>
  <si>
    <t>Skanner-type:</t>
  </si>
  <si>
    <t>Installationsdato:</t>
  </si>
  <si>
    <t>Oplysningsfelter/skanparametre</t>
  </si>
  <si>
    <t>Data-indtastningsfelter</t>
  </si>
  <si>
    <t>Skanparametre</t>
  </si>
  <si>
    <t>SN fantom til billedkvalitet</t>
  </si>
  <si>
    <t>Fysikerens vurdering</t>
  </si>
  <si>
    <t>Farvekoder layout</t>
  </si>
  <si>
    <t>Farvekoder tolerancer</t>
  </si>
  <si>
    <t>Tolerance overholdt</t>
  </si>
  <si>
    <t>Uden for tolerance</t>
  </si>
  <si>
    <t xml:space="preserve"> Vurderes af fysiker</t>
  </si>
  <si>
    <t>Dato for sidst udførte vandkalibrering</t>
  </si>
  <si>
    <t>Baseline</t>
  </si>
  <si>
    <t>SD fra central 40% ROI</t>
  </si>
  <si>
    <r>
      <t>CT-tal</t>
    </r>
    <r>
      <rPr>
        <vertAlign val="subscript"/>
        <sz val="10"/>
        <rFont val="Arial"/>
        <family val="2"/>
      </rPr>
      <t>center</t>
    </r>
    <r>
      <rPr>
        <sz val="10"/>
        <rFont val="Arial"/>
        <family val="0"/>
      </rPr>
      <t xml:space="preserve"> 10% ROI [HU]</t>
    </r>
  </si>
  <si>
    <r>
      <t xml:space="preserve">CT-tal </t>
    </r>
    <r>
      <rPr>
        <vertAlign val="subscript"/>
        <sz val="10"/>
        <rFont val="Arial"/>
        <family val="2"/>
      </rPr>
      <t>kl. 15</t>
    </r>
    <r>
      <rPr>
        <sz val="10"/>
        <rFont val="Arial"/>
        <family val="0"/>
      </rPr>
      <t xml:space="preserve"> 10% ROI [HU]</t>
    </r>
  </si>
  <si>
    <r>
      <t xml:space="preserve">CT-tal </t>
    </r>
    <r>
      <rPr>
        <vertAlign val="subscript"/>
        <sz val="10"/>
        <rFont val="Arial"/>
        <family val="2"/>
      </rPr>
      <t>kl. 18</t>
    </r>
    <r>
      <rPr>
        <sz val="10"/>
        <rFont val="Arial"/>
        <family val="0"/>
      </rPr>
      <t xml:space="preserve"> 10% ROI [HU]</t>
    </r>
  </si>
  <si>
    <r>
      <t xml:space="preserve">CT-tal </t>
    </r>
    <r>
      <rPr>
        <vertAlign val="subscript"/>
        <sz val="10"/>
        <rFont val="Arial"/>
        <family val="2"/>
      </rPr>
      <t>kl. 21</t>
    </r>
    <r>
      <rPr>
        <sz val="10"/>
        <rFont val="Arial"/>
        <family val="0"/>
      </rPr>
      <t xml:space="preserve"> 10% ROI [HU]</t>
    </r>
  </si>
  <si>
    <r>
      <t xml:space="preserve">CT-tal </t>
    </r>
    <r>
      <rPr>
        <vertAlign val="subscript"/>
        <sz val="10"/>
        <rFont val="Arial"/>
        <family val="2"/>
      </rPr>
      <t>kl. 12</t>
    </r>
    <r>
      <rPr>
        <sz val="10"/>
        <rFont val="Arial"/>
        <family val="0"/>
      </rPr>
      <t xml:space="preserve"> 10% ROI [HU]</t>
    </r>
  </si>
  <si>
    <t>Forskel</t>
  </si>
  <si>
    <t>Relativ forskel</t>
  </si>
  <si>
    <t>Center-Periferi</t>
  </si>
  <si>
    <t>2.0</t>
  </si>
  <si>
    <t>Kontrolpunkter markeret med gul "Vurdering" skal vurderes af ansvarlige fysiker i dette felt, der bl.a. redegør for fremadrettet brug.</t>
  </si>
  <si>
    <t>Snittykkelse - Catphan modul CTP591 - antal skanninger svarende til antal kontrollerede snittykkelser</t>
  </si>
  <si>
    <t>Snitsensitivitetsprofil FWHM [mm]</t>
  </si>
  <si>
    <t>Snittykkelse &lt; 1 mm</t>
  </si>
  <si>
    <t>Snit tykkelse mellem 1 og 2  mm</t>
  </si>
  <si>
    <t>Snittykkelse &gt; 2 mm</t>
  </si>
  <si>
    <t>SSP</t>
  </si>
  <si>
    <t>Uniformitet*</t>
  </si>
  <si>
    <t>Fantom</t>
  </si>
  <si>
    <t>Støj - Systemfantomets vanddel - alle skanninger</t>
  </si>
  <si>
    <t>Uniformitet - Systemfantomets vanddel - måling ved 1 body protokol og 1 head protokol, begge ved klinisk relevant kV</t>
  </si>
  <si>
    <t>CT-tal for vand - Systemfantomets vanddel - alle skanninger</t>
  </si>
  <si>
    <r>
      <t>CT-tal</t>
    </r>
    <r>
      <rPr>
        <vertAlign val="subscript"/>
        <sz val="10"/>
        <rFont val="Arial"/>
        <family val="2"/>
      </rPr>
      <t xml:space="preserve">vand </t>
    </r>
    <r>
      <rPr>
        <sz val="10"/>
        <rFont val="Arial"/>
        <family val="0"/>
      </rPr>
      <t xml:space="preserve"> central 10% ROI [HU]</t>
    </r>
  </si>
  <si>
    <t>HU</t>
  </si>
  <si>
    <t>Baseline er påkrævet og indgår i evaluering ved statuskontrol, hvis CT-tal for vand må ligge udenfor ±4HU</t>
  </si>
  <si>
    <r>
      <t xml:space="preserve">Tolerance: Angiv </t>
    </r>
    <r>
      <rPr>
        <sz val="10"/>
        <rFont val="Calibri"/>
        <family val="2"/>
      </rPr>
      <t>±</t>
    </r>
    <r>
      <rPr>
        <sz val="10"/>
        <rFont val="Arial"/>
        <family val="2"/>
      </rPr>
      <t>interval omkring 0 HU:</t>
    </r>
  </si>
  <si>
    <t>måling 1</t>
  </si>
  <si>
    <t>måling 2</t>
  </si>
  <si>
    <t>måling 3</t>
  </si>
  <si>
    <t>Har fantom rumtemperatur?</t>
  </si>
  <si>
    <t>Er interval for luftkalibrering overholdt?</t>
  </si>
  <si>
    <t>CT-tal i homogent vandfantom
Et af nævnte to punkter skal være opfyldt</t>
  </si>
  <si>
    <t>• Uniformiteten (hver beregnet forskel) skal være ±2 HU i forhold til baseline. 
• Den absolutte uniformitet (hver af de fire absolutte forskelle) bør være mindre eller lig 4 HU.</t>
  </si>
  <si>
    <t>Kontrol af variation af vandværdier i z-retningen ved aksial skanteknik</t>
  </si>
  <si>
    <t>• Variationen i z-retningen skal være forenelig med den forventede kvalitet .
• Overensstemmelse i forhold til anvendte tolerance ved kontrol af CT-tal i homogent vandfantom .</t>
  </si>
  <si>
    <t>CT-tal linearitet</t>
  </si>
  <si>
    <t>• Eftervisning af, at der er en lineær sammenhæng imellem røntgenattenuation og CT-tal fra det mindst til det mest røntgentætte materiale.</t>
  </si>
  <si>
    <t>Kontrol af korrekt afstandsgengivelse/ pixelstørrelse</t>
  </si>
  <si>
    <t>Kontrolleres ikke ved statuskontrol</t>
  </si>
  <si>
    <t>• Forskel mellem målt værdi og nominel værdi skal være mindre end ±0,5 mm.</t>
  </si>
  <si>
    <t>• Forskel mellem målt værdi og nominel værdi skal være mindre end ±1,0 mm.</t>
  </si>
  <si>
    <t>• Relativ forskel i procent mellem målt værdi og nominel værdi skal være indenfor ±50 %.</t>
  </si>
  <si>
    <t>• 50% og 10% MTF-værdier skal være indenfor ±0,5 lp/cm eller 15%  i forhold til baselineinterval defineret som gennemsnit af tre målinger ± standard afvigelse.</t>
  </si>
  <si>
    <t xml:space="preserve">• Standardafvigelse for central cirkulær ROI med diameter på 40% af fantomdiameter skal være inden for 10 % eller ±0,2 HU af baseline. </t>
  </si>
  <si>
    <t>• De protokollerede værdier bruges som erfaringstal.</t>
  </si>
  <si>
    <t>Conebeam artefakter</t>
  </si>
  <si>
    <t>Statuskontrol: 
Overskridelse af tolerance vil under den enkelte test i regnearket automatisk medføre rød markering
*Overskridelse af tolerance vil under den enkelte test i regnearket automatisk medføre "gul markering" om at fysikeren skal vurdere resultatet</t>
  </si>
  <si>
    <t>Støj*</t>
  </si>
  <si>
    <t>Kontrol af snittykkelse*</t>
  </si>
  <si>
    <t>MTF*</t>
  </si>
  <si>
    <t xml:space="preserve">Hvis tolerance 1 er anvendt ved modtagekontrol: 
• CT-tal målt i homogent vandfantom og i central ROI på 10% af fantomdiameter skal ligge i intervallet 0±4 HU.
Hvis tolerance 2 er anvendt ved modtagekontrol:
• CT-tal målt i homogent vandfantom fantom og i central ROI på 10% af fantomdiameter skal ligge i interval omkring 0 HU efter fabrikantens angivelse, og må samtidigt højst variere ±4 HU i forhold til baseline. </t>
  </si>
  <si>
    <t>C</t>
  </si>
  <si>
    <t>Snit 1</t>
  </si>
  <si>
    <t>Snit 2</t>
  </si>
  <si>
    <t>Snit 3</t>
  </si>
  <si>
    <t>Snit 4</t>
  </si>
  <si>
    <t>Snit 5</t>
  </si>
  <si>
    <t>Snit 6</t>
  </si>
  <si>
    <t>Snit 7</t>
  </si>
  <si>
    <t>Snit 8</t>
  </si>
  <si>
    <t>Systemfantomets vanddel - Axial skan - måling ved 1 protokol og kun hvis skanneren anvendes til aksiale skanninger</t>
  </si>
  <si>
    <t>Kontrol: CT-tal linearitet</t>
  </si>
  <si>
    <t>Kontrol: MTF</t>
  </si>
  <si>
    <t>Kontrol: SSP</t>
  </si>
  <si>
    <t>Avg slice width "Bead Ramp" [mm]</t>
  </si>
  <si>
    <t>Start mA</t>
  </si>
  <si>
    <t>Rotationstid [s]</t>
  </si>
  <si>
    <t>Validering baseret på installationsdato</t>
  </si>
  <si>
    <t>Modtage- og statuskontrol</t>
  </si>
  <si>
    <t>Samlet lejeflyt</t>
  </si>
  <si>
    <t>Stepvis lejeflyt</t>
  </si>
  <si>
    <t>Målt parameter</t>
  </si>
  <si>
    <t>Reference [mm]</t>
  </si>
  <si>
    <t>Lejeposition [mm]</t>
  </si>
  <si>
    <t>Afvigelse [mm]</t>
  </si>
  <si>
    <t>L-frem</t>
  </si>
  <si>
    <t>C-frem</t>
  </si>
  <si>
    <t>L-tilbage</t>
  </si>
  <si>
    <t>C-tilbage</t>
  </si>
  <si>
    <t>Lasermarkering</t>
  </si>
  <si>
    <t>Beregninger</t>
  </si>
  <si>
    <t>Position [mm]</t>
  </si>
  <si>
    <t>Afvigelse mellem:</t>
  </si>
  <si>
    <t>Indre laser</t>
  </si>
  <si>
    <t>Fremført position</t>
  </si>
  <si>
    <t>Ydre og indre laser</t>
  </si>
  <si>
    <t>Justeret position</t>
  </si>
  <si>
    <t>Snit-position</t>
  </si>
  <si>
    <t>Første markering</t>
  </si>
  <si>
    <t>Indre laser og skanplan</t>
  </si>
  <si>
    <t>Anden markering</t>
  </si>
  <si>
    <t>Ydre laser og skanplan</t>
  </si>
  <si>
    <t>LEFT/RIGHT</t>
  </si>
  <si>
    <t>ABOVE/BELOW</t>
  </si>
  <si>
    <t>Ortogonalitet</t>
  </si>
  <si>
    <t>Kontrol: Lejepladebevægelse</t>
  </si>
  <si>
    <t>Kontrol: Lasermarkører</t>
  </si>
  <si>
    <r>
      <t>CTDI</t>
    </r>
    <r>
      <rPr>
        <b/>
        <vertAlign val="subscript"/>
        <sz val="14"/>
        <color indexed="9"/>
        <rFont val="Times New Roman"/>
        <family val="1"/>
      </rPr>
      <t>Free In Air</t>
    </r>
    <r>
      <rPr>
        <b/>
        <sz val="14"/>
        <color indexed="9"/>
        <rFont val="Times New Roman"/>
        <family val="1"/>
      </rPr>
      <t xml:space="preserve"> - BODY-filter</t>
    </r>
  </si>
  <si>
    <t>Måling</t>
  </si>
  <si>
    <t>Beregnede værdier</t>
  </si>
  <si>
    <t>Evaluering</t>
  </si>
  <si>
    <t>Oplysninger</t>
  </si>
  <si>
    <t>Rørspænding 
[kV]</t>
  </si>
  <si>
    <t>Kalibrerings-
faktor</t>
  </si>
  <si>
    <t>Ionkammer-normering</t>
  </si>
  <si>
    <t>Detektor-konfiguration</t>
  </si>
  <si>
    <t>Rørstrøm [mA]</t>
  </si>
  <si>
    <t>mAs</t>
  </si>
  <si>
    <t>Center [mGy]</t>
  </si>
  <si>
    <r>
      <t>CTDI</t>
    </r>
    <r>
      <rPr>
        <b/>
        <vertAlign val="subscript"/>
        <sz val="12"/>
        <rFont val="Times New Roman"/>
        <family val="1"/>
      </rPr>
      <t xml:space="preserve">air  </t>
    </r>
    <r>
      <rPr>
        <b/>
        <sz val="12"/>
        <rFont val="Times New Roman"/>
        <family val="1"/>
      </rPr>
      <t xml:space="preserve">[mGy] </t>
    </r>
  </si>
  <si>
    <t>mGy/mAs</t>
  </si>
  <si>
    <t>Status</t>
  </si>
  <si>
    <t>Dosis-mAs-linearitet</t>
  </si>
  <si>
    <t>Reproducerbarhed</t>
  </si>
  <si>
    <r>
      <t>CTDI</t>
    </r>
    <r>
      <rPr>
        <b/>
        <vertAlign val="subscript"/>
        <sz val="14"/>
        <color indexed="9"/>
        <rFont val="Times New Roman"/>
        <family val="1"/>
      </rPr>
      <t xml:space="preserve">Free In Air </t>
    </r>
    <r>
      <rPr>
        <b/>
        <sz val="14"/>
        <color indexed="9"/>
        <rFont val="Times New Roman"/>
        <family val="1"/>
      </rPr>
      <t>- HEAD-filter</t>
    </r>
  </si>
  <si>
    <r>
      <t>CTDI</t>
    </r>
    <r>
      <rPr>
        <b/>
        <vertAlign val="subscript"/>
        <sz val="14"/>
        <color indexed="9"/>
        <rFont val="Times New Roman"/>
        <family val="1"/>
      </rPr>
      <t>Free In Air</t>
    </r>
    <r>
      <rPr>
        <b/>
        <sz val="14"/>
        <color indexed="9"/>
        <rFont val="Times New Roman"/>
        <family val="1"/>
      </rPr>
      <t xml:space="preserve"> - Øvrige filtre</t>
    </r>
  </si>
  <si>
    <r>
      <t>CTDI</t>
    </r>
    <r>
      <rPr>
        <b/>
        <vertAlign val="subscript"/>
        <sz val="14"/>
        <color indexed="9"/>
        <rFont val="Times New Roman"/>
        <family val="1"/>
      </rPr>
      <t>w</t>
    </r>
    <r>
      <rPr>
        <b/>
        <sz val="14"/>
        <color indexed="9"/>
        <rFont val="Times New Roman"/>
        <family val="1"/>
      </rPr>
      <t xml:space="preserve"> - BODY-filter</t>
    </r>
  </si>
  <si>
    <r>
      <t>CTDI</t>
    </r>
    <r>
      <rPr>
        <b/>
        <vertAlign val="subscript"/>
        <sz val="10"/>
        <color indexed="9"/>
        <rFont val="Arial"/>
        <family val="2"/>
      </rPr>
      <t>vol</t>
    </r>
    <r>
      <rPr>
        <b/>
        <sz val="10"/>
        <color indexed="9"/>
        <rFont val="Arial"/>
        <family val="2"/>
      </rPr>
      <t>-målinger [mGy]</t>
    </r>
  </si>
  <si>
    <t>Aflæst værdi</t>
  </si>
  <si>
    <t xml:space="preserve">Center </t>
  </si>
  <si>
    <t>Perifer kl. 12</t>
  </si>
  <si>
    <t>Perifer kl. 15</t>
  </si>
  <si>
    <t>Perifer kl. 18</t>
  </si>
  <si>
    <t>Perifer kl. 21</t>
  </si>
  <si>
    <r>
      <t>CTDI</t>
    </r>
    <r>
      <rPr>
        <vertAlign val="subscript"/>
        <sz val="12"/>
        <rFont val="Times New Roman"/>
        <family val="1"/>
      </rPr>
      <t xml:space="preserve">w  </t>
    </r>
    <r>
      <rPr>
        <sz val="12"/>
        <rFont val="Times New Roman"/>
        <family val="1"/>
      </rPr>
      <t xml:space="preserve">[mGy] </t>
    </r>
  </si>
  <si>
    <r>
      <t>CTDI</t>
    </r>
    <r>
      <rPr>
        <vertAlign val="subscript"/>
        <sz val="12"/>
        <rFont val="Times New Roman"/>
        <family val="1"/>
      </rPr>
      <t xml:space="preserve">w </t>
    </r>
    <r>
      <rPr>
        <sz val="12"/>
        <rFont val="Times New Roman"/>
        <family val="1"/>
      </rPr>
      <t xml:space="preserve">/mAs [mGy] </t>
    </r>
  </si>
  <si>
    <r>
      <t>CTDI</t>
    </r>
    <r>
      <rPr>
        <vertAlign val="subscript"/>
        <sz val="10"/>
        <rFont val="Times New Roman"/>
        <family val="1"/>
      </rPr>
      <t>vol</t>
    </r>
    <r>
      <rPr>
        <sz val="10"/>
        <rFont val="Times New Roman"/>
        <family val="1"/>
      </rPr>
      <t xml:space="preserve"> (skanner)</t>
    </r>
    <r>
      <rPr>
        <vertAlign val="subscript"/>
        <sz val="10"/>
        <rFont val="Times New Roman"/>
        <family val="1"/>
      </rPr>
      <t xml:space="preserve">  </t>
    </r>
    <r>
      <rPr>
        <sz val="10"/>
        <rFont val="Times New Roman"/>
        <family val="1"/>
      </rPr>
      <t xml:space="preserve">[mGy] </t>
    </r>
  </si>
  <si>
    <t>Målt værdi mod skanner-værdi</t>
  </si>
  <si>
    <t>Målt værdi mod modtage-kontrol</t>
  </si>
  <si>
    <r>
      <t>CTDI</t>
    </r>
    <r>
      <rPr>
        <b/>
        <vertAlign val="subscript"/>
        <sz val="14"/>
        <color indexed="9"/>
        <rFont val="Times New Roman"/>
        <family val="1"/>
      </rPr>
      <t>w</t>
    </r>
    <r>
      <rPr>
        <b/>
        <sz val="14"/>
        <color indexed="9"/>
        <rFont val="Times New Roman"/>
        <family val="1"/>
      </rPr>
      <t xml:space="preserve"> - HEAD-filter</t>
    </r>
  </si>
  <si>
    <r>
      <t>CTDI</t>
    </r>
    <r>
      <rPr>
        <b/>
        <vertAlign val="subscript"/>
        <sz val="14"/>
        <color indexed="9"/>
        <rFont val="Times New Roman"/>
        <family val="1"/>
      </rPr>
      <t>w</t>
    </r>
    <r>
      <rPr>
        <b/>
        <sz val="14"/>
        <color indexed="9"/>
        <rFont val="Times New Roman"/>
        <family val="1"/>
      </rPr>
      <t xml:space="preserve"> - Øvrige filtre</t>
    </r>
  </si>
  <si>
    <r>
      <t>CTDIw</t>
    </r>
    <r>
      <rPr>
        <vertAlign val="subscript"/>
        <sz val="12"/>
        <rFont val="Times New Roman"/>
        <family val="1"/>
      </rPr>
      <t xml:space="preserve"> </t>
    </r>
    <r>
      <rPr>
        <sz val="12"/>
        <rFont val="Times New Roman"/>
        <family val="1"/>
      </rPr>
      <t xml:space="preserve">/mAs [mGy] </t>
    </r>
  </si>
  <si>
    <t>Ingen evaluering ved baseline</t>
  </si>
  <si>
    <t>Dato statuskontrol</t>
  </si>
  <si>
    <t>Dato baseline</t>
  </si>
  <si>
    <t>Kontrol kræver ingen baseline</t>
  </si>
  <si>
    <t>Kontrol: Støj, CT-tal i homogent fantom, Uniformitet</t>
  </si>
  <si>
    <t>se under hver enkelt kontrol</t>
  </si>
  <si>
    <t>Tolerance</t>
  </si>
  <si>
    <t>Lejepladebevægelse</t>
  </si>
  <si>
    <t>Præcision</t>
  </si>
  <si>
    <t>Målt position må afvige ± 1mm fra forventet position</t>
  </si>
  <si>
    <t>Hysterese</t>
  </si>
  <si>
    <t>Målt position må afvige ± 2mm fra forventet position</t>
  </si>
  <si>
    <t>Tolerance (skanner anmelde efter nov. 2004)</t>
  </si>
  <si>
    <t>Tolerance (skanner anmelde indtil nov. 2004)</t>
  </si>
  <si>
    <t>Lasermarkører</t>
  </si>
  <si>
    <t xml:space="preserve">Tolerance </t>
  </si>
  <si>
    <t>Målt position må maximalt afvige 2 mm mellem lejets laveste og højeste position</t>
  </si>
  <si>
    <t>Dosis</t>
  </si>
  <si>
    <r>
      <t>CTDI</t>
    </r>
    <r>
      <rPr>
        <vertAlign val="subscript"/>
        <sz val="12"/>
        <rFont val="Arial"/>
        <family val="2"/>
      </rPr>
      <t>air</t>
    </r>
  </si>
  <si>
    <t>CTDIw (Begge krav skal være opfyldte)</t>
  </si>
  <si>
    <t>Målt værdi skal ligge indenfor ± 20% af skannerværdi samt indenfor ± 20% af baseline</t>
  </si>
  <si>
    <r>
      <t>Størrelsen (max-min)/(max+min) skal ligge indenfor ± 10%, hvor max og min er hhv. største og mindste CTDI</t>
    </r>
    <r>
      <rPr>
        <vertAlign val="subscript"/>
        <sz val="12"/>
        <rFont val="Arial"/>
        <family val="2"/>
      </rPr>
      <t>luft</t>
    </r>
    <r>
      <rPr>
        <sz val="12"/>
        <rFont val="Arial"/>
        <family val="2"/>
      </rPr>
      <t>/mAs</t>
    </r>
  </si>
  <si>
    <t>Variationskoefficienten skal ligge indenfor ± 10%</t>
  </si>
  <si>
    <t>Målt værdi skal ligge indenfor ± 20% af baseline</t>
  </si>
  <si>
    <t>evt. effektiv mAs/rotation</t>
  </si>
  <si>
    <t>Axial (Sekventiel)</t>
  </si>
  <si>
    <t>Axial (Sekventiel) af en enkelt rotation</t>
  </si>
  <si>
    <t>Fantomdiameter + 1 cm</t>
  </si>
  <si>
    <t>Systemfantom</t>
  </si>
  <si>
    <t>Nej</t>
  </si>
  <si>
    <t>Over systemfantomets vandel</t>
  </si>
  <si>
    <t>Spiral</t>
  </si>
  <si>
    <t>Varierende</t>
  </si>
  <si>
    <t>Tyndest mulige</t>
  </si>
  <si>
    <t>Increment</t>
  </si>
  <si>
    <t>Mindst mulige</t>
  </si>
  <si>
    <t>SSP - Catphan modul CTP528, helt isolerede ært i nederste halvdel af fantom - 1 skanning, mindste increment og minimum 20 billeder</t>
  </si>
  <si>
    <t>(flere skanserier med varierende snittykkelse)</t>
  </si>
  <si>
    <t>Gennemsnit</t>
  </si>
  <si>
    <r>
      <t xml:space="preserve">Er lineære sammenhæng mellem røntgenattenuation og CT-tal eftervist?
</t>
    </r>
    <r>
      <rPr>
        <i/>
        <sz val="10"/>
        <rFont val="Arial"/>
        <family val="2"/>
      </rPr>
      <t>Vejledning anbefaler regressionskoefficient over 0,98 for eftervisning af lineære sammenhæng (Bilag 6)</t>
    </r>
  </si>
  <si>
    <t>Fantom 2 til billedkvalitet</t>
  </si>
  <si>
    <t>Software 1 til billedkvalitetsanalyse</t>
  </si>
  <si>
    <t>Fantom 1 til billedkvalitet</t>
  </si>
  <si>
    <t>Software 2 til billedkvalitetsanalyse</t>
  </si>
  <si>
    <r>
      <t>CTDI</t>
    </r>
    <r>
      <rPr>
        <b/>
        <vertAlign val="subscript"/>
        <sz val="14"/>
        <color indexed="9"/>
        <rFont val="Times New Roman"/>
        <family val="1"/>
      </rPr>
      <t>w</t>
    </r>
    <r>
      <rPr>
        <b/>
        <sz val="14"/>
        <color indexed="9"/>
        <rFont val="Times New Roman"/>
        <family val="1"/>
      </rPr>
      <t xml:space="preserve"> - Dual Energi</t>
    </r>
  </si>
  <si>
    <r>
      <t>CTDI</t>
    </r>
    <r>
      <rPr>
        <b/>
        <vertAlign val="subscript"/>
        <sz val="14"/>
        <color indexed="9"/>
        <rFont val="Times New Roman"/>
        <family val="1"/>
      </rPr>
      <t>Free In Air</t>
    </r>
    <r>
      <rPr>
        <b/>
        <sz val="14"/>
        <color indexed="9"/>
        <rFont val="Times New Roman"/>
        <family val="1"/>
      </rPr>
      <t xml:space="preserve"> - Dual Energi</t>
    </r>
  </si>
  <si>
    <t>Dual energifunktion?</t>
  </si>
  <si>
    <t>Protokol</t>
  </si>
  <si>
    <t>Kompatibilitetsrapport for Kontrol af CT-skannere registreringsark til statuskontrol og baseline 07032017 justeret 08122017.xls</t>
  </si>
  <si>
    <t>Kør på 19-12-2017 13:13</t>
  </si>
  <si>
    <t>Følgende funktioner i denne projektmappe understøttes ikke af tidligere versioner af Excel. Disse funktioner mistes eller degraderes, når du åbner projektmappen i en tidligere version af Excel, eller hvis du gemmer projektmappen i et tidligere filformat.</t>
  </si>
  <si>
    <t>Betydeligt funktionstab</t>
  </si>
  <si>
    <t>Antal forekomster</t>
  </si>
  <si>
    <t>Version</t>
  </si>
  <si>
    <t>Alle effekter i dette objekt fjernes. Al tekst, der når ud over grænserne af denne grafik, afkortes.</t>
  </si>
  <si>
    <t>Bemærkning er registeringsark'!A1</t>
  </si>
  <si>
    <t>Excel 97-2003</t>
  </si>
  <si>
    <t>Mindre pålidelighedstab</t>
  </si>
  <si>
    <t>Nogle celler eller typografier i denne projektmappe indeholder formatering, der ikke understøttes af det valgte filformat. Disse formater konverteres til det tilgængelige format, som ligner mest.</t>
  </si>
  <si>
    <t>Brug af fabrikstest ved modtagekontrol</t>
  </si>
  <si>
    <t>Støj</t>
  </si>
  <si>
    <t>CT-tal vand</t>
  </si>
  <si>
    <t>Uniformitet</t>
  </si>
  <si>
    <t>Variation z-retning aksial skan</t>
  </si>
  <si>
    <t>Snittykkelse</t>
  </si>
  <si>
    <t>MTF</t>
  </si>
  <si>
    <t>Conebeam artefakt</t>
  </si>
  <si>
    <t>Korrekt afstandsgenvigelse/
Pixelstørrelse</t>
  </si>
  <si>
    <t>Brug af fabrikstest ved baseline/statuskontrol</t>
  </si>
  <si>
    <t>Ja</t>
  </si>
  <si>
    <t>Forventet værdi</t>
  </si>
  <si>
    <t>Evaluering Statuskontrolkontrol</t>
  </si>
  <si>
    <t>Resultat</t>
  </si>
  <si>
    <t>Målte værdier</t>
  </si>
  <si>
    <t>Tolerance for absolut uniformitet:</t>
  </si>
  <si>
    <t>Makismale forskel mellem center og periferi (absolut uniformitet)</t>
  </si>
  <si>
    <t>Absolut uniformitet indenfor tolerance</t>
  </si>
  <si>
    <t>absolut uniformitet</t>
  </si>
  <si>
    <t xml:space="preserve">Center-Periferi </t>
  </si>
  <si>
    <t>Er variationen af uniformitet (center-periferi) fra baseline til statuskontrol indenfor tolerance</t>
  </si>
  <si>
    <t xml:space="preserve"> </t>
  </si>
  <si>
    <t>Angiv om modtagekontrol udføres efter fabrikens test eller "metode 2"</t>
  </si>
  <si>
    <t>Kontrolpunkter markeret med gul "Vurdering" skal vurderes af fysiker i dette felt, der bl.a. redegør for fremadrettet brug.</t>
  </si>
  <si>
    <t>Datoer</t>
  </si>
  <si>
    <t>Modtagekontrol</t>
  </si>
  <si>
    <t>Støj, CT-tal, Uniformitet</t>
  </si>
  <si>
    <t>Korrekt afstandsgengivelse/Pixelstørrelse</t>
  </si>
  <si>
    <t xml:space="preserve">SSP </t>
  </si>
  <si>
    <t>Conebeam Artefakt</t>
  </si>
  <si>
    <r>
      <t>CTDI</t>
    </r>
    <r>
      <rPr>
        <vertAlign val="subscript"/>
        <sz val="10"/>
        <rFont val="Arial"/>
        <family val="2"/>
      </rPr>
      <t>air</t>
    </r>
  </si>
  <si>
    <r>
      <t>CTDI</t>
    </r>
    <r>
      <rPr>
        <vertAlign val="subscript"/>
        <sz val="10"/>
        <rFont val="Arial"/>
        <family val="2"/>
      </rPr>
      <t>w</t>
    </r>
  </si>
  <si>
    <t>CT-Tal linearitet</t>
  </si>
  <si>
    <t>Dato for udførelse</t>
  </si>
  <si>
    <t>Dato modtagekontrol</t>
  </si>
  <si>
    <t>Kontrol: Cone Beam Artefakt</t>
  </si>
  <si>
    <t>Modtagekontrol (Anvendes også til baseline)</t>
  </si>
  <si>
    <t>Evaluering Statuskontrolkontrol (mod baseline)</t>
  </si>
  <si>
    <t>Variation af uniformitet (center-periferi) fra baseline til statuskontrol for hver perifer position</t>
  </si>
  <si>
    <t>Forskel fra baseline</t>
  </si>
  <si>
    <t>Største forskel</t>
  </si>
  <si>
    <t>Største vandværdi</t>
  </si>
  <si>
    <t>Kontrol: Støj, CT-tal vand, Uniformitet</t>
  </si>
  <si>
    <t>Kontrol: Variation z-retning aksial skan</t>
  </si>
  <si>
    <t>Kontrol: Korrekt afstandsgengivelse/Pixelstørrelse</t>
  </si>
  <si>
    <t>Kontrol: Snittykkelse</t>
  </si>
  <si>
    <t>Kontrol: Dosis CTDI free-in-air</t>
  </si>
  <si>
    <r>
      <t>Kontrol: Dosei CTDI</t>
    </r>
    <r>
      <rPr>
        <sz val="10"/>
        <rFont val="Arial"/>
        <family val="2"/>
      </rPr>
      <t>w</t>
    </r>
  </si>
  <si>
    <t>udføres ikke ved statuskontrol</t>
  </si>
  <si>
    <t xml:space="preserve">Evaluering </t>
  </si>
  <si>
    <t>Linearitet af CT-tal - evt. Catphan modul CTP404 - Modtagekontrol: Måling ved alle kV for body protokol og klinisk relevant kV for head protokol. Statuskontrol: Måling ved 1 body protokol og 1 head protokol, begge ved klinisk relevant kV</t>
  </si>
  <si>
    <r>
      <t>Hvis fabrikanten har en specifikation af den givne billedkvalitetsparameter,</t>
    </r>
    <r>
      <rPr>
        <b/>
        <u val="single"/>
        <sz val="12"/>
        <rFont val="Arial"/>
        <family val="2"/>
      </rPr>
      <t xml:space="preserve"> skal </t>
    </r>
    <r>
      <rPr>
        <sz val="12"/>
        <rFont val="Arial"/>
        <family val="2"/>
      </rPr>
      <t xml:space="preserve">denne som udgangspunkt eftervises ved modtagekontrol </t>
    </r>
    <r>
      <rPr>
        <b/>
        <u val="single"/>
        <sz val="12"/>
        <rFont val="Arial"/>
        <family val="2"/>
      </rPr>
      <t>efter</t>
    </r>
    <r>
      <rPr>
        <sz val="12"/>
        <rFont val="Arial"/>
        <family val="2"/>
      </rPr>
      <t xml:space="preserve"> fabrikantens anvisning. Hvis ikke, udføres modtagekontrol efter metode 2.</t>
    </r>
  </si>
  <si>
    <t>Evaluering (modtagekontrol/baseline)</t>
  </si>
  <si>
    <t>Konsekvens</t>
  </si>
  <si>
    <r>
      <t xml:space="preserve">Skanparametre </t>
    </r>
    <r>
      <rPr>
        <sz val="10"/>
        <color indexed="9"/>
        <rFont val="Arial"/>
        <family val="2"/>
      </rPr>
      <t>(kopier om nødvendigt celler)</t>
    </r>
  </si>
  <si>
    <t>evt. Pitch</t>
  </si>
  <si>
    <r>
      <t>Rekonstruktionsparametre</t>
    </r>
    <r>
      <rPr>
        <sz val="10"/>
        <color indexed="9"/>
        <rFont val="Arial"/>
        <family val="2"/>
      </rPr>
      <t xml:space="preserve"> (kopier om nødvendigt celler)</t>
    </r>
  </si>
  <si>
    <t>Korrekt afstandsgengivelse/ Pixelstørrelse</t>
  </si>
  <si>
    <t>Pixelstørrelse</t>
  </si>
  <si>
    <t>Cone Beam Artefakt</t>
  </si>
  <si>
    <t>Spiralskan</t>
  </si>
  <si>
    <t>Axial skan</t>
  </si>
  <si>
    <t>Evaluering modtagekontrol</t>
  </si>
  <si>
    <t>Hvis der udføres modtagekontrol efter fabrikantens anvisning vedlægges en seperat rapport af, at specifikationer er overholdt. Der vælges som udgangspunkt "nej" til, at værdier skal evalueres i respektive faner.
Hvis der udføres modtagekontrol efter metode 2, indføres dennes resultater i dette ark. Der vælges "ja" til at værdier skal evalueres i respektive faner. (Resultater vil også automatisk danne baseline). 
(Valg "Ja/Nej" til evaluering er kun mulig, hvor modtagekontrol skal suppleres med en baseline)</t>
  </si>
  <si>
    <t>hhv. spiral og aksial skan</t>
  </si>
  <si>
    <t>Angiv evt. separat dato for den enkelte del-kontrol</t>
  </si>
  <si>
    <t>Evaluering (modtagekontrol/baseline) 50% værdi</t>
  </si>
  <si>
    <t>Evaluering (modtagekontrol/baseline) 10% værdi</t>
  </si>
  <si>
    <t>Evaluering statuskontrol (mod baseline) 50%</t>
  </si>
  <si>
    <t>Evaluering statuskontrol (mod baseline) 10%</t>
  </si>
  <si>
    <t>MTF - Catphan modul CTP528, helt isolerede ært i nederste halvdel af fantom</t>
  </si>
  <si>
    <t>Evt. angivelse om fabrikkens specifikation er overholdt</t>
  </si>
  <si>
    <t>Evt. angivelse om fabrikkens specifikation er overholdt?</t>
  </si>
  <si>
    <t>Kontrol dokumenteres i dette regneark</t>
  </si>
  <si>
    <t>Kontrol dokumenteres på anden vis</t>
  </si>
  <si>
    <t>Farvekoder vdr. brug af regneark (billedkvalitet)</t>
  </si>
  <si>
    <t>Registreringsnummer hos bruger</t>
  </si>
  <si>
    <t>Registreringsnummer hos fabrikant</t>
  </si>
  <si>
    <t>Oplysninger dosisprobe</t>
  </si>
  <si>
    <t>Bemærkning (f.eks. navn på fabrikstest)</t>
  </si>
  <si>
    <t xml:space="preserve">Efter fabrikantens anvisninger. Dog bør følgende minimumskrav være opfyldt for et givent homogent materiale:
• Standardafvigelse for central cirkulære ROI med diameter på 40% af fantomdiameter skal være inden for ±15% af den nominelle værdi.
• Overholdes de nævnte minimumskrav ikke, skal der redegøres for, at fabrikantens anvisninger er overholdt.
</t>
  </si>
  <si>
    <t xml:space="preserve">Et af følgende to punkter skal være opfyldt:
1. CT-tal målt i homogent vandfantom og i central ROI på 10% af fantomdiameter skal ligge i intervallet 0±4 HU.
2. CT-tal målt i homogent vandfantom og i central ROI på 10% af fantomdiameter skal ligge i interval omkring 0 HU efter fabrikantens angivelse. (Anvendes denne tolerance, vil der ved statuskontrol blive suppleret med krav om, at CT tallet samtidigt højst må variere ±4 HU i forhold til baseline).  
(Se vejledning for anden ROI størrelse)
</t>
  </si>
  <si>
    <t xml:space="preserve">Efter fabrikantens anvisninger. Dog bør følgende minimumskrav være overholdt:
• Absolutte uniformitet (hver af de fire absolutte forskelle) være mindre eller lig 4 HU.
• Overholdes de nævnte minimumskrav ikke, skal der redegøres for, at fabrikantens anvisninger er overholdt.
</t>
  </si>
  <si>
    <t xml:space="preserve">Efter fabrikantens anvisninger. Denne bør inkludere en eftervisning af, at der er en lineær sammenhæng imellem røntgenattenuation og CT-tal fra det mindst til det mest røntgentætte materiale. </t>
  </si>
  <si>
    <t>• Den målte pixelstørrelse (baseret på antal pixler mellem to objekter i fantom, samt forhåndskendskab afstanden mellem objekterne) må kun afvige 5% fra den forventede pixelstørrelse (baseret på matrix og FOV).</t>
  </si>
  <si>
    <t xml:space="preserve">Efter fabrikantens anvisning. Dog bør følgende som minimum gælde: </t>
  </si>
  <si>
    <t xml:space="preserve">Efter fabrikantens anvisning. Dog bør følgende minimumskrav være opfyldt:
• 50% og 10% MTF-værdier skal være indenfor ±0,5 lp/cm eller 10% af nominelt specificerede værdier. 
• Overholdes de nævnte minimumskrav ikke, skal der redegøres for, at fabrikantens anvisninger er overholdt.
</t>
  </si>
  <si>
    <t>Efter fabrikantens anvisning.</t>
  </si>
  <si>
    <t>De evaluerede strukturer skal gengives, som de fysisk ligger i fantomet. Der må ikke forekomme misregistrering eller dobbeltregistrering af de evaluerede strukturer.</t>
  </si>
  <si>
    <t>Efter fabrikantens anvisning. Dog bør følgende minimumskrav være opfyldt:
• Målte værdier skal være indenfor 20% af fabrikantens angivelse. 
• Overholdes de nævnte minimumskrav ikke, skal der redegøres for, at fabrikantens anvisninger er overholdt.</t>
  </si>
  <si>
    <t xml:space="preserve">CTDIw </t>
  </si>
  <si>
    <t>Målt værdi skal ligge indenfor ± 20% af skannerværdi.</t>
  </si>
  <si>
    <t>Bemærkning</t>
  </si>
  <si>
    <r>
      <t xml:space="preserve">Foreslået valg af fabrikstest. Metode 2 anvendes hvis felt ikke er udfyldt. Det foreslåede valg er til inspiration. Listen i kolonne "D" </t>
    </r>
    <r>
      <rPr>
        <b/>
        <u val="single"/>
        <sz val="10"/>
        <rFont val="Arial"/>
        <family val="2"/>
      </rPr>
      <t xml:space="preserve">skal </t>
    </r>
    <r>
      <rPr>
        <sz val="10"/>
        <rFont val="Arial"/>
        <family val="2"/>
      </rPr>
      <t>udfyldes.</t>
    </r>
  </si>
  <si>
    <r>
      <t xml:space="preserve">Foreslået valg af fabrikstest. Metode 2 anvendes hvis felt ikke er udfyldt. Det foreslåede valg er til inspiration. Listen i kolonne "D" </t>
    </r>
    <r>
      <rPr>
        <b/>
        <u val="single"/>
        <sz val="10"/>
        <rFont val="Arial"/>
        <family val="2"/>
      </rPr>
      <t>skal</t>
    </r>
    <r>
      <rPr>
        <sz val="10"/>
        <rFont val="Arial"/>
        <family val="2"/>
      </rPr>
      <t xml:space="preserve"> udfyldes.</t>
    </r>
  </si>
  <si>
    <t>Justeringer der skal udføres</t>
  </si>
  <si>
    <t>Tænk yderligere om farvekoder</t>
  </si>
  <si>
    <t>Valg på oplysningsside om modtage eller statuskontrol: Medføre "aktivering" af relevante celler</t>
  </si>
  <si>
    <t>Angiv om baseline/statuskontrol udføres efter fabrikens test eller "metode 2"</t>
  </si>
  <si>
    <r>
      <t xml:space="preserve">Fanen "brug af fabrikstest til billedkvalitet": Anvend ordene "metode 2/fabrikstest" under angivelse af kontroller til baseline/statuskontrol. </t>
    </r>
    <r>
      <rPr>
        <sz val="10"/>
        <color indexed="10"/>
        <rFont val="Arial"/>
        <family val="2"/>
      </rPr>
      <t>Justeret 01-10-2018</t>
    </r>
  </si>
  <si>
    <t>Årsag til kontrol:</t>
  </si>
  <si>
    <t>Ses artefakter i coronal/sagital snit?</t>
  </si>
  <si>
    <t>Ses artefakter i aksiale snit?</t>
  </si>
  <si>
    <r>
      <t xml:space="preserve">Indsæt formålsboks på oplysningsside til modtagekontrol. </t>
    </r>
    <r>
      <rPr>
        <sz val="10"/>
        <color indexed="10"/>
        <rFont val="Arial"/>
        <family val="2"/>
      </rPr>
      <t>Justeret 01-10-2018</t>
    </r>
  </si>
  <si>
    <r>
      <t xml:space="preserve">Generel afkrydsning om forekomst af artefakter under "Conebeam artefakt". </t>
    </r>
    <r>
      <rPr>
        <sz val="10"/>
        <color indexed="10"/>
        <rFont val="Arial"/>
        <family val="2"/>
      </rPr>
      <t>Justeret 01-10-2018</t>
    </r>
  </si>
  <si>
    <t>Farvekoder faner</t>
  </si>
  <si>
    <t>Kontrol af lejepladebevægelse</t>
  </si>
  <si>
    <t>Kontrol af lasermarkører</t>
  </si>
  <si>
    <t xml:space="preserve">Billedkvalitetskontrol ved Catphan </t>
  </si>
  <si>
    <t xml:space="preserve">Billedkvalitetskontrol ved systemfantom </t>
  </si>
  <si>
    <t>Kontrol af dosimetri</t>
  </si>
  <si>
    <t>Sider til oplysning, angivelser og information</t>
  </si>
  <si>
    <r>
      <t xml:space="preserve">Farvekode faner efter fantomvalg </t>
    </r>
    <r>
      <rPr>
        <sz val="10"/>
        <color indexed="10"/>
        <rFont val="Arial"/>
        <family val="2"/>
      </rPr>
      <t>Justeret 01-10-2018</t>
    </r>
  </si>
  <si>
    <r>
      <t xml:space="preserve">Angiv hvorvidt fabrikantens metode eller metode 2 anvendes til baseline/statuskontrol. Fabrikantens test skal have et omfang som </t>
    </r>
    <r>
      <rPr>
        <b/>
        <u val="single"/>
        <sz val="12"/>
        <rFont val="Arial"/>
        <family val="2"/>
      </rPr>
      <t>minimum</t>
    </r>
    <r>
      <rPr>
        <sz val="12"/>
        <rFont val="Arial"/>
        <family val="2"/>
      </rPr>
      <t xml:space="preserve"> matcher metode 2, herunder evalueringsmetode ved statuskontrol. Fabrikantens kontrolrapport vedlægges som dokumentation og erstatter respektive fane i registreringsarket.</t>
    </r>
  </si>
  <si>
    <r>
      <t xml:space="preserve">Rettelse af beregningsfelter og evalueringsfelter under dosis-free-in-air </t>
    </r>
    <r>
      <rPr>
        <sz val="10"/>
        <color indexed="10"/>
        <rFont val="Arial"/>
        <family val="2"/>
      </rPr>
      <t>02-10-2018</t>
    </r>
  </si>
  <si>
    <t>Skanner X</t>
  </si>
  <si>
    <t>A: Variationen skal vurderes manuelt</t>
  </si>
</sst>
</file>

<file path=xl/styles.xml><?xml version="1.0" encoding="utf-8"?>
<styleSheet xmlns="http://schemas.openxmlformats.org/spreadsheetml/2006/main">
  <numFmts count="5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0\ &quot;DM&quot;;\-#,##0\ &quot;DM&quot;"/>
    <numFmt numFmtId="187" formatCode="#,##0\ &quot;DM&quot;;[Red]\-#,##0\ &quot;DM&quot;"/>
    <numFmt numFmtId="188" formatCode="#,##0.00\ &quot;DM&quot;;\-#,##0.00\ &quot;DM&quot;"/>
    <numFmt numFmtId="189" formatCode="#,##0.00\ &quot;DM&quot;;[Red]\-#,##0.00\ &quot;DM&quot;"/>
    <numFmt numFmtId="190" formatCode="_-* #,##0\ &quot;DM&quot;_-;\-* #,##0\ &quot;DM&quot;_-;_-* &quot;-&quot;\ &quot;DM&quot;_-;_-@_-"/>
    <numFmt numFmtId="191" formatCode="_-* #,##0\ _D_M_-;\-* #,##0\ _D_M_-;_-* &quot;-&quot;\ _D_M_-;_-@_-"/>
    <numFmt numFmtId="192" formatCode="_-* #,##0.00\ &quot;DM&quot;_-;\-* #,##0.00\ &quot;DM&quot;_-;_-* &quot;-&quot;??\ &quot;DM&quot;_-;_-@_-"/>
    <numFmt numFmtId="193" formatCode="_-* #,##0.00\ _D_M_-;\-* #,##0.00\ _D_M_-;_-* &quot;-&quot;??\ _D_M_-;_-@_-"/>
    <numFmt numFmtId="194" formatCode="0.0"/>
    <numFmt numFmtId="195" formatCode="0.000"/>
    <numFmt numFmtId="196" formatCode="&quot;Ja&quot;;&quot;Ja&quot;;&quot;Nej&quot;"/>
    <numFmt numFmtId="197" formatCode="&quot;Sand&quot;;&quot;Sand&quot;;&quot;Falsk&quot;"/>
    <numFmt numFmtId="198" formatCode="&quot;Til&quot;;&quot;Til&quot;;&quot;Fra&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000"/>
    <numFmt numFmtId="207" formatCode="[$-F800]dddd\,\ mmmm\ dd\,\ yyyy"/>
    <numFmt numFmtId="208" formatCode="[$-406]d\.\ mmmm\ yyyy"/>
    <numFmt numFmtId="209" formatCode="0.0%"/>
    <numFmt numFmtId="210" formatCode="0.00000"/>
    <numFmt numFmtId="211" formatCode="0.0000"/>
    <numFmt numFmtId="212" formatCode="0.0000%"/>
    <numFmt numFmtId="213" formatCode="&quot;Sandt&quot;;&quot;Sandt&quot;;&quot;Falsk&quot;"/>
    <numFmt numFmtId="214" formatCode="[$-406]d\.\ mmmm\ yyyy;@"/>
  </numFmts>
  <fonts count="90">
    <font>
      <sz val="10"/>
      <name val="Arial"/>
      <family val="0"/>
    </font>
    <font>
      <b/>
      <sz val="8"/>
      <name val="Tahoma"/>
      <family val="0"/>
    </font>
    <font>
      <sz val="8"/>
      <name val="Arial"/>
      <family val="0"/>
    </font>
    <font>
      <i/>
      <sz val="10"/>
      <name val="Arial"/>
      <family val="2"/>
    </font>
    <font>
      <b/>
      <sz val="10"/>
      <color indexed="9"/>
      <name val="Arial"/>
      <family val="2"/>
    </font>
    <font>
      <b/>
      <sz val="12"/>
      <name val="Arial"/>
      <family val="2"/>
    </font>
    <font>
      <b/>
      <sz val="14"/>
      <name val="Arial"/>
      <family val="2"/>
    </font>
    <font>
      <b/>
      <sz val="18"/>
      <color indexed="23"/>
      <name val="Arial"/>
      <family val="2"/>
    </font>
    <font>
      <b/>
      <sz val="18"/>
      <name val="Arial"/>
      <family val="2"/>
    </font>
    <font>
      <b/>
      <sz val="10"/>
      <color indexed="23"/>
      <name val="Arial"/>
      <family val="2"/>
    </font>
    <font>
      <sz val="10"/>
      <color indexed="8"/>
      <name val="Arial"/>
      <family val="2"/>
    </font>
    <font>
      <b/>
      <sz val="26"/>
      <name val="Arial"/>
      <family val="2"/>
    </font>
    <font>
      <sz val="12"/>
      <name val="Arial"/>
      <family val="0"/>
    </font>
    <font>
      <sz val="20"/>
      <color indexed="9"/>
      <name val="Arial"/>
      <family val="0"/>
    </font>
    <font>
      <sz val="22"/>
      <color indexed="9"/>
      <name val="Arial"/>
      <family val="0"/>
    </font>
    <font>
      <b/>
      <sz val="26"/>
      <color indexed="9"/>
      <name val="Arial"/>
      <family val="2"/>
    </font>
    <font>
      <b/>
      <sz val="12"/>
      <color indexed="9"/>
      <name val="Arial"/>
      <family val="2"/>
    </font>
    <font>
      <b/>
      <i/>
      <sz val="18"/>
      <color indexed="23"/>
      <name val="Arial"/>
      <family val="2"/>
    </font>
    <font>
      <b/>
      <i/>
      <sz val="14"/>
      <name val="Arial"/>
      <family val="2"/>
    </font>
    <font>
      <b/>
      <i/>
      <sz val="10"/>
      <color indexed="23"/>
      <name val="Arial"/>
      <family val="2"/>
    </font>
    <font>
      <sz val="16"/>
      <name val="Arial"/>
      <family val="2"/>
    </font>
    <font>
      <vertAlign val="subscript"/>
      <sz val="10"/>
      <name val="Arial"/>
      <family val="2"/>
    </font>
    <font>
      <sz val="18"/>
      <color indexed="9"/>
      <name val="Arial"/>
      <family val="2"/>
    </font>
    <font>
      <sz val="9"/>
      <name val="Tahoma"/>
      <family val="2"/>
    </font>
    <font>
      <b/>
      <sz val="9"/>
      <name val="Tahoma"/>
      <family val="2"/>
    </font>
    <font>
      <sz val="14"/>
      <color indexed="9"/>
      <name val="Arial"/>
      <family val="2"/>
    </font>
    <font>
      <sz val="12"/>
      <color indexed="9"/>
      <name val="Arial"/>
      <family val="2"/>
    </font>
    <font>
      <sz val="10"/>
      <name val="Calibri"/>
      <family val="2"/>
    </font>
    <font>
      <b/>
      <sz val="10"/>
      <name val="Arial"/>
      <family val="2"/>
    </font>
    <font>
      <b/>
      <sz val="14"/>
      <color indexed="9"/>
      <name val="Times New Roman"/>
      <family val="1"/>
    </font>
    <font>
      <b/>
      <sz val="12"/>
      <name val="Times New Roman"/>
      <family val="1"/>
    </font>
    <font>
      <b/>
      <sz val="10"/>
      <name val="Times New Roman"/>
      <family val="1"/>
    </font>
    <font>
      <b/>
      <vertAlign val="subscript"/>
      <sz val="12"/>
      <name val="Times New Roman"/>
      <family val="1"/>
    </font>
    <font>
      <sz val="10"/>
      <name val="Times New Roman"/>
      <family val="1"/>
    </font>
    <font>
      <sz val="12"/>
      <name val="Times New Roman"/>
      <family val="1"/>
    </font>
    <font>
      <vertAlign val="subscript"/>
      <sz val="12"/>
      <name val="Times New Roman"/>
      <family val="1"/>
    </font>
    <font>
      <vertAlign val="subscript"/>
      <sz val="10"/>
      <name val="Times New Roman"/>
      <family val="1"/>
    </font>
    <font>
      <b/>
      <vertAlign val="subscript"/>
      <sz val="10"/>
      <color indexed="9"/>
      <name val="Arial"/>
      <family val="2"/>
    </font>
    <font>
      <b/>
      <vertAlign val="subscript"/>
      <sz val="14"/>
      <color indexed="9"/>
      <name val="Times New Roman"/>
      <family val="1"/>
    </font>
    <font>
      <vertAlign val="subscript"/>
      <sz val="12"/>
      <name val="Arial"/>
      <family val="2"/>
    </font>
    <font>
      <sz val="20"/>
      <name val="Arial"/>
      <family val="2"/>
    </font>
    <font>
      <u val="single"/>
      <sz val="10"/>
      <color indexed="12"/>
      <name val="Arial"/>
      <family val="2"/>
    </font>
    <font>
      <sz val="10"/>
      <color indexed="9"/>
      <name val="Arial"/>
      <family val="2"/>
    </font>
    <font>
      <b/>
      <u val="single"/>
      <sz val="12"/>
      <name val="Arial"/>
      <family val="2"/>
    </font>
    <font>
      <b/>
      <u val="single"/>
      <sz val="10"/>
      <name val="Arial"/>
      <family val="2"/>
    </font>
    <font>
      <sz val="10"/>
      <color indexed="10"/>
      <name val="Arial"/>
      <family val="2"/>
    </font>
    <font>
      <sz val="1.75"/>
      <color indexed="8"/>
      <name val="Arial"/>
      <family val="0"/>
    </font>
    <font>
      <vertAlign val="superscript"/>
      <sz val="1.7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u val="single"/>
      <sz val="10"/>
      <color indexed="20"/>
      <name val="Arial"/>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0"/>
      <color indexed="10"/>
      <name val="Arial"/>
      <family val="2"/>
    </font>
    <font>
      <b/>
      <u val="single"/>
      <sz val="11"/>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theme="0"/>
      <name val="Arial"/>
      <family val="2"/>
    </font>
    <font>
      <b/>
      <sz val="10"/>
      <color rgb="FFFF0000"/>
      <name val="Arial"/>
      <family val="2"/>
    </font>
    <font>
      <b/>
      <sz val="8"/>
      <name val="Arial"/>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4"/>
        <bgColor indexed="64"/>
      </patternFill>
    </fill>
    <fill>
      <patternFill patternType="solid">
        <fgColor indexed="23"/>
        <bgColor indexed="64"/>
      </patternFill>
    </fill>
    <fill>
      <patternFill patternType="solid">
        <fgColor theme="1" tint="0.24998000264167786"/>
        <bgColor indexed="64"/>
      </patternFill>
    </fill>
    <fill>
      <patternFill patternType="solid">
        <fgColor indexed="22"/>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rgb="FFCCFFFF"/>
        <bgColor indexed="64"/>
      </patternFill>
    </fill>
    <fill>
      <patternFill patternType="solid">
        <fgColor theme="0"/>
        <bgColor indexed="64"/>
      </patternFill>
    </fill>
    <fill>
      <patternFill patternType="solid">
        <fgColor indexed="9"/>
        <bgColor indexed="64"/>
      </patternFill>
    </fill>
    <fill>
      <patternFill patternType="solid">
        <fgColor theme="9" tint="-0.24997000396251678"/>
        <bgColor indexed="64"/>
      </patternFill>
    </fill>
    <fill>
      <patternFill patternType="solid">
        <fgColor indexed="17"/>
        <bgColor indexed="64"/>
      </patternFill>
    </fill>
    <fill>
      <patternFill patternType="solid">
        <fgColor indexed="13"/>
        <bgColor indexed="64"/>
      </patternFill>
    </fill>
    <fill>
      <patternFill patternType="solid">
        <fgColor indexed="10"/>
        <bgColor indexed="64"/>
      </patternFill>
    </fill>
    <fill>
      <patternFill patternType="solid">
        <fgColor rgb="FFFFFF00"/>
        <bgColor indexed="64"/>
      </patternFill>
    </fill>
    <fill>
      <patternFill patternType="solid">
        <fgColor rgb="FFFFC000"/>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1"/>
        <bgColor indexed="64"/>
      </patternFill>
    </fill>
    <fill>
      <patternFill patternType="solid">
        <fgColor theme="3" tint="0.39998000860214233"/>
        <bgColor indexed="64"/>
      </patternFill>
    </fill>
    <fill>
      <patternFill patternType="solid">
        <fgColor rgb="FF92D050"/>
        <bgColor indexed="64"/>
      </patternFill>
    </fill>
    <fill>
      <patternFill patternType="lightUp">
        <bgColor theme="0" tint="-0.24997000396251678"/>
      </patternFill>
    </fill>
    <fill>
      <patternFill patternType="solid">
        <fgColor indexed="65"/>
        <bgColor indexed="64"/>
      </patternFill>
    </fill>
    <fill>
      <patternFill patternType="lightUp"/>
    </fill>
    <fill>
      <patternFill patternType="solid">
        <fgColor indexed="55"/>
        <bgColor indexed="64"/>
      </patternFill>
    </fill>
    <fill>
      <patternFill patternType="solid">
        <fgColor rgb="FF99CCDC"/>
        <bgColor indexed="64"/>
      </patternFill>
    </fill>
    <fill>
      <patternFill patternType="solid">
        <fgColor theme="0" tint="-0.1499900072813034"/>
        <bgColor indexed="64"/>
      </patternFill>
    </fill>
  </fills>
  <borders count="9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thin"/>
      <right style="thin"/>
      <top>
        <color indexed="63"/>
      </top>
      <bottom style="thin"/>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top style="medium"/>
      <bottom>
        <color indexed="63"/>
      </bottom>
    </border>
    <border>
      <left style="thin"/>
      <right style="thin"/>
      <top style="thin"/>
      <bottom style="medium"/>
    </border>
    <border>
      <left style="thin"/>
      <right>
        <color indexed="63"/>
      </right>
      <top style="thin"/>
      <bottom style="medium"/>
    </border>
    <border>
      <left style="thin"/>
      <right style="medium"/>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style="medium"/>
      <bottom style="medium"/>
    </border>
    <border>
      <left style="thin"/>
      <right>
        <color indexed="63"/>
      </right>
      <top style="medium"/>
      <bottom style="medium"/>
    </border>
    <border>
      <left style="thin"/>
      <right>
        <color indexed="63"/>
      </right>
      <top>
        <color indexed="63"/>
      </top>
      <bottom style="thin"/>
    </border>
    <border>
      <left>
        <color indexed="63"/>
      </left>
      <right style="medium"/>
      <top style="thin"/>
      <bottom>
        <color indexed="63"/>
      </bottom>
    </border>
    <border>
      <left>
        <color indexed="63"/>
      </left>
      <right style="thin"/>
      <top style="thin"/>
      <bottom style="thin"/>
    </border>
    <border>
      <left>
        <color indexed="63"/>
      </left>
      <right style="thin"/>
      <top style="thin"/>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medium"/>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color indexed="63"/>
      </left>
      <right style="thin"/>
      <top>
        <color indexed="63"/>
      </top>
      <bottom style="thin"/>
    </border>
    <border>
      <left style="thin"/>
      <right style="medium"/>
      <top>
        <color indexed="63"/>
      </top>
      <bottom style="thin"/>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style="thin"/>
    </border>
    <border>
      <left style="thin"/>
      <right>
        <color indexed="63"/>
      </right>
      <top style="medium"/>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70" fillId="0" borderId="0" applyNumberFormat="0" applyFill="0" applyBorder="0" applyAlignment="0" applyProtection="0"/>
    <xf numFmtId="0" fontId="0" fillId="19" borderId="1" applyNumberFormat="0" applyFont="0" applyAlignment="0" applyProtection="0"/>
    <xf numFmtId="0" fontId="71" fillId="20" borderId="2" applyNumberFormat="0" applyAlignment="0" applyProtection="0"/>
    <xf numFmtId="0" fontId="72" fillId="0" borderId="0" applyNumberFormat="0" applyFill="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73" fillId="0" borderId="0" applyNumberFormat="0" applyFill="0" applyBorder="0" applyAlignment="0" applyProtection="0"/>
    <xf numFmtId="0" fontId="74" fillId="27" borderId="0" applyNumberFormat="0" applyBorder="0" applyAlignment="0" applyProtection="0"/>
    <xf numFmtId="0" fontId="7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76" fillId="29" borderId="3" applyNumberFormat="0" applyAlignment="0" applyProtection="0"/>
    <xf numFmtId="0" fontId="77" fillId="0" borderId="0" applyNumberFormat="0" applyFill="0" applyBorder="0" applyAlignment="0" applyProtection="0"/>
    <xf numFmtId="0" fontId="41"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79" fillId="20" borderId="4" applyNumberFormat="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9" fontId="0" fillId="0" borderId="0" applyFont="0" applyFill="0" applyBorder="0" applyAlignment="0" applyProtection="0"/>
    <xf numFmtId="0" fontId="83" fillId="0" borderId="8"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355">
    <xf numFmtId="0" fontId="0" fillId="0" borderId="0" xfId="0" applyAlignment="1">
      <alignment/>
    </xf>
    <xf numFmtId="0" fontId="0" fillId="0" borderId="0" xfId="0" applyFont="1" applyAlignment="1" applyProtection="1">
      <alignment horizontal="center" vertical="center"/>
      <protection/>
    </xf>
    <xf numFmtId="0" fontId="0" fillId="0" borderId="0" xfId="0" applyAlignment="1" applyProtection="1">
      <alignment/>
      <protection/>
    </xf>
    <xf numFmtId="209" fontId="0" fillId="32" borderId="10" xfId="0" applyNumberFormat="1" applyFont="1" applyFill="1" applyBorder="1" applyAlignment="1" applyProtection="1">
      <alignment horizontal="center"/>
      <protection/>
    </xf>
    <xf numFmtId="209" fontId="0" fillId="32" borderId="11" xfId="0" applyNumberFormat="1" applyFont="1" applyFill="1" applyBorder="1" applyAlignment="1" applyProtection="1">
      <alignment horizontal="center"/>
      <protection/>
    </xf>
    <xf numFmtId="0" fontId="0" fillId="0" borderId="0" xfId="0" applyBorder="1" applyAlignment="1" applyProtection="1">
      <alignment/>
      <protection/>
    </xf>
    <xf numFmtId="0" fontId="0" fillId="0" borderId="0" xfId="0" applyFill="1" applyAlignment="1" applyProtection="1">
      <alignment/>
      <protection/>
    </xf>
    <xf numFmtId="0" fontId="0" fillId="0" borderId="12" xfId="0" applyBorder="1" applyAlignment="1" applyProtection="1">
      <alignment/>
      <protection/>
    </xf>
    <xf numFmtId="0" fontId="0" fillId="0" borderId="0" xfId="0" applyAlignment="1" applyProtection="1">
      <alignment/>
      <protection/>
    </xf>
    <xf numFmtId="0" fontId="0" fillId="0" borderId="13" xfId="0" applyBorder="1" applyAlignment="1" applyProtection="1">
      <alignment/>
      <protection/>
    </xf>
    <xf numFmtId="0" fontId="0" fillId="0" borderId="14" xfId="0" applyFont="1" applyFill="1" applyBorder="1" applyAlignment="1" applyProtection="1">
      <alignment vertical="center"/>
      <protection/>
    </xf>
    <xf numFmtId="0" fontId="0" fillId="0" borderId="0" xfId="0" applyFont="1" applyFill="1" applyAlignment="1" applyProtection="1">
      <alignment horizontal="center" vertical="center"/>
      <protection/>
    </xf>
    <xf numFmtId="0" fontId="11" fillId="0" borderId="0" xfId="0" applyFont="1" applyFill="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15" xfId="0" applyFill="1" applyBorder="1" applyAlignment="1" applyProtection="1">
      <alignment/>
      <protection locked="0"/>
    </xf>
    <xf numFmtId="0" fontId="14" fillId="33" borderId="14" xfId="0" applyFont="1" applyFill="1" applyBorder="1" applyAlignment="1" applyProtection="1">
      <alignment vertical="center"/>
      <protection/>
    </xf>
    <xf numFmtId="0" fontId="14" fillId="33" borderId="16" xfId="0" applyFont="1" applyFill="1" applyBorder="1" applyAlignment="1" applyProtection="1">
      <alignment vertical="center"/>
      <protection/>
    </xf>
    <xf numFmtId="0" fontId="0" fillId="0" borderId="17" xfId="0" applyBorder="1" applyAlignment="1" applyProtection="1">
      <alignment horizontal="center"/>
      <protection/>
    </xf>
    <xf numFmtId="209" fontId="0" fillId="32" borderId="18" xfId="0" applyNumberFormat="1" applyFont="1" applyFill="1" applyBorder="1" applyAlignment="1" applyProtection="1">
      <alignment horizontal="center"/>
      <protection/>
    </xf>
    <xf numFmtId="209" fontId="0" fillId="32" borderId="19" xfId="0" applyNumberFormat="1" applyFont="1" applyFill="1" applyBorder="1" applyAlignment="1" applyProtection="1">
      <alignment horizontal="center"/>
      <protection/>
    </xf>
    <xf numFmtId="0" fontId="22" fillId="33" borderId="20" xfId="0" applyFont="1" applyFill="1" applyBorder="1" applyAlignment="1" applyProtection="1">
      <alignment vertical="center"/>
      <protection/>
    </xf>
    <xf numFmtId="0" fontId="14" fillId="33" borderId="17" xfId="0" applyFont="1" applyFill="1" applyBorder="1" applyAlignment="1" applyProtection="1">
      <alignment vertical="center"/>
      <protection/>
    </xf>
    <xf numFmtId="0" fontId="14" fillId="33" borderId="21" xfId="0" applyFont="1" applyFill="1" applyBorder="1" applyAlignment="1" applyProtection="1">
      <alignment vertical="center"/>
      <protection/>
    </xf>
    <xf numFmtId="0" fontId="25" fillId="33" borderId="20" xfId="0" applyFont="1" applyFill="1" applyBorder="1" applyAlignment="1" applyProtection="1">
      <alignment vertical="center"/>
      <protection/>
    </xf>
    <xf numFmtId="0" fontId="0" fillId="0" borderId="0" xfId="0" applyBorder="1" applyAlignment="1">
      <alignment/>
    </xf>
    <xf numFmtId="0" fontId="0" fillId="0" borderId="12" xfId="0" applyBorder="1" applyAlignment="1">
      <alignment/>
    </xf>
    <xf numFmtId="0" fontId="0" fillId="34" borderId="22" xfId="0" applyFill="1" applyBorder="1" applyAlignment="1">
      <alignment/>
    </xf>
    <xf numFmtId="0" fontId="0" fillId="34" borderId="23" xfId="0" applyFill="1" applyBorder="1" applyAlignment="1">
      <alignment/>
    </xf>
    <xf numFmtId="0" fontId="14" fillId="33" borderId="12" xfId="0" applyFont="1" applyFill="1" applyBorder="1" applyAlignment="1" applyProtection="1">
      <alignment vertical="center"/>
      <protection/>
    </xf>
    <xf numFmtId="0" fontId="0" fillId="0" borderId="0" xfId="0" applyFill="1" applyAlignment="1">
      <alignment/>
    </xf>
    <xf numFmtId="0" fontId="14" fillId="33" borderId="0" xfId="0" applyFont="1" applyFill="1" applyBorder="1" applyAlignment="1" applyProtection="1">
      <alignment vertical="center"/>
      <protection/>
    </xf>
    <xf numFmtId="0" fontId="3" fillId="0" borderId="0" xfId="0" applyFont="1" applyFill="1" applyBorder="1" applyAlignment="1" applyProtection="1">
      <alignment horizontal="center"/>
      <protection locked="0"/>
    </xf>
    <xf numFmtId="0" fontId="0" fillId="34" borderId="24" xfId="0" applyFill="1" applyBorder="1" applyAlignment="1">
      <alignment/>
    </xf>
    <xf numFmtId="0" fontId="0" fillId="0" borderId="0" xfId="0" applyFill="1" applyBorder="1" applyAlignment="1" applyProtection="1">
      <alignment horizontal="right"/>
      <protection locked="0"/>
    </xf>
    <xf numFmtId="0" fontId="3" fillId="0" borderId="17" xfId="0" applyFont="1" applyFill="1" applyBorder="1" applyAlignment="1" applyProtection="1">
      <alignment horizontal="center"/>
      <protection locked="0"/>
    </xf>
    <xf numFmtId="0" fontId="0" fillId="0" borderId="0" xfId="52">
      <alignment/>
      <protection/>
    </xf>
    <xf numFmtId="0" fontId="0" fillId="0" borderId="0" xfId="52" applyFill="1" applyBorder="1" applyAlignment="1" applyProtection="1">
      <alignment horizontal="center"/>
      <protection/>
    </xf>
    <xf numFmtId="17" fontId="0" fillId="0" borderId="0" xfId="52" applyNumberFormat="1" applyProtection="1">
      <alignment/>
      <protection/>
    </xf>
    <xf numFmtId="49" fontId="0" fillId="0" borderId="0" xfId="52" applyNumberFormat="1" applyProtection="1">
      <alignment/>
      <protection/>
    </xf>
    <xf numFmtId="0" fontId="0" fillId="0" borderId="13" xfId="52" applyFill="1" applyBorder="1" applyAlignment="1" applyProtection="1">
      <alignment horizontal="right"/>
      <protection/>
    </xf>
    <xf numFmtId="0" fontId="0" fillId="0" borderId="0" xfId="52" applyFill="1" applyBorder="1" applyAlignment="1" applyProtection="1">
      <alignment horizontal="right"/>
      <protection/>
    </xf>
    <xf numFmtId="0" fontId="0" fillId="0" borderId="0" xfId="52" applyBorder="1" applyProtection="1">
      <alignment/>
      <protection/>
    </xf>
    <xf numFmtId="0" fontId="0" fillId="0" borderId="0" xfId="52" applyBorder="1" applyAlignment="1" applyProtection="1">
      <alignment horizontal="center"/>
      <protection/>
    </xf>
    <xf numFmtId="0" fontId="3" fillId="0" borderId="0" xfId="52" applyFont="1" applyFill="1" applyBorder="1" applyAlignment="1" applyProtection="1">
      <alignment horizontal="center"/>
      <protection/>
    </xf>
    <xf numFmtId="0" fontId="0" fillId="0" borderId="0" xfId="52" applyFill="1" applyBorder="1" applyAlignment="1" applyProtection="1">
      <alignment/>
      <protection/>
    </xf>
    <xf numFmtId="0" fontId="14" fillId="0" borderId="0" xfId="52" applyFont="1" applyFill="1" applyBorder="1" applyAlignment="1" applyProtection="1">
      <alignment horizontal="center"/>
      <protection/>
    </xf>
    <xf numFmtId="0" fontId="0" fillId="0" borderId="25" xfId="52" applyFill="1" applyBorder="1" applyAlignment="1" applyProtection="1">
      <alignment horizontal="right"/>
      <protection/>
    </xf>
    <xf numFmtId="0" fontId="0" fillId="0" borderId="12" xfId="52" applyFill="1" applyBorder="1" applyAlignment="1" applyProtection="1">
      <alignment horizontal="right"/>
      <protection/>
    </xf>
    <xf numFmtId="0" fontId="0" fillId="0" borderId="12" xfId="52" applyFill="1" applyBorder="1" applyAlignment="1" applyProtection="1">
      <alignment horizontal="center"/>
      <protection/>
    </xf>
    <xf numFmtId="0" fontId="0" fillId="35" borderId="26" xfId="52" applyFill="1" applyBorder="1" applyAlignment="1" applyProtection="1">
      <alignment horizontal="center"/>
      <protection/>
    </xf>
    <xf numFmtId="0" fontId="0" fillId="35" borderId="14" xfId="52" applyFill="1" applyBorder="1" applyAlignment="1" applyProtection="1">
      <alignment horizontal="center"/>
      <protection/>
    </xf>
    <xf numFmtId="2" fontId="0" fillId="0" borderId="0" xfId="52" applyNumberFormat="1" applyProtection="1">
      <alignment/>
      <protection/>
    </xf>
    <xf numFmtId="0" fontId="0" fillId="0" borderId="27" xfId="52" applyBorder="1" applyAlignment="1" applyProtection="1">
      <alignment/>
      <protection locked="0"/>
    </xf>
    <xf numFmtId="0" fontId="0" fillId="0" borderId="28" xfId="52" applyBorder="1" applyAlignment="1" applyProtection="1">
      <alignment/>
      <protection locked="0"/>
    </xf>
    <xf numFmtId="0" fontId="0" fillId="0" borderId="29" xfId="52" applyBorder="1" applyAlignment="1" applyProtection="1">
      <alignment/>
      <protection locked="0"/>
    </xf>
    <xf numFmtId="0" fontId="0" fillId="0" borderId="30" xfId="52" applyBorder="1" applyAlignment="1" applyProtection="1">
      <alignment/>
      <protection locked="0"/>
    </xf>
    <xf numFmtId="0" fontId="0" fillId="0" borderId="0" xfId="52" applyFill="1" applyProtection="1">
      <alignment/>
      <protection/>
    </xf>
    <xf numFmtId="0" fontId="0" fillId="35" borderId="16" xfId="52" applyFill="1" applyBorder="1" applyAlignment="1" applyProtection="1">
      <alignment horizontal="center"/>
      <protection/>
    </xf>
    <xf numFmtId="0" fontId="0" fillId="35" borderId="31" xfId="52" applyFill="1" applyBorder="1" applyAlignment="1" applyProtection="1">
      <alignment horizontal="center"/>
      <protection/>
    </xf>
    <xf numFmtId="0" fontId="0" fillId="0" borderId="29" xfId="0" applyFill="1" applyBorder="1" applyAlignment="1" applyProtection="1">
      <alignment/>
      <protection locked="0"/>
    </xf>
    <xf numFmtId="0" fontId="0" fillId="36" borderId="13" xfId="0" applyFill="1" applyBorder="1" applyAlignment="1">
      <alignment/>
    </xf>
    <xf numFmtId="0" fontId="0" fillId="36" borderId="0" xfId="0" applyFill="1" applyBorder="1" applyAlignment="1">
      <alignment/>
    </xf>
    <xf numFmtId="2" fontId="0" fillId="32" borderId="27" xfId="0" applyNumberFormat="1" applyFill="1" applyBorder="1" applyAlignment="1" applyProtection="1">
      <alignment horizontal="center"/>
      <protection/>
    </xf>
    <xf numFmtId="0" fontId="0" fillId="36" borderId="21" xfId="0" applyFont="1" applyFill="1" applyBorder="1" applyAlignment="1" applyProtection="1">
      <alignment/>
      <protection/>
    </xf>
    <xf numFmtId="0" fontId="0" fillId="0" borderId="32" xfId="0" applyFill="1" applyBorder="1" applyAlignment="1" applyProtection="1">
      <alignment/>
      <protection locked="0"/>
    </xf>
    <xf numFmtId="2" fontId="0" fillId="32" borderId="33" xfId="0" applyNumberFormat="1" applyFill="1" applyBorder="1" applyAlignment="1" applyProtection="1">
      <alignment horizontal="center"/>
      <protection/>
    </xf>
    <xf numFmtId="0" fontId="87" fillId="33" borderId="10" xfId="0" applyFont="1" applyFill="1" applyBorder="1" applyAlignment="1" applyProtection="1">
      <alignment horizontal="left"/>
      <protection/>
    </xf>
    <xf numFmtId="0" fontId="0" fillId="17" borderId="34" xfId="0" applyFill="1" applyBorder="1" applyAlignment="1" applyProtection="1">
      <alignment horizontal="center"/>
      <protection/>
    </xf>
    <xf numFmtId="0" fontId="28" fillId="0" borderId="0" xfId="0" applyNumberFormat="1" applyFont="1" applyAlignment="1">
      <alignment vertical="top" wrapText="1"/>
    </xf>
    <xf numFmtId="0" fontId="0" fillId="0" borderId="0" xfId="0" applyNumberFormat="1" applyAlignment="1">
      <alignment vertical="top" wrapText="1"/>
    </xf>
    <xf numFmtId="0" fontId="0" fillId="0" borderId="35" xfId="0" applyNumberFormat="1" applyBorder="1" applyAlignment="1">
      <alignment vertical="top" wrapText="1"/>
    </xf>
    <xf numFmtId="0" fontId="0" fillId="0" borderId="36" xfId="0" applyNumberFormat="1" applyBorder="1" applyAlignment="1">
      <alignment vertical="top" wrapText="1"/>
    </xf>
    <xf numFmtId="0" fontId="0" fillId="0" borderId="37" xfId="0" applyNumberFormat="1" applyBorder="1" applyAlignment="1">
      <alignment vertical="top" wrapText="1"/>
    </xf>
    <xf numFmtId="0" fontId="0" fillId="0" borderId="38" xfId="0" applyNumberFormat="1" applyBorder="1" applyAlignment="1">
      <alignment vertical="top" wrapText="1"/>
    </xf>
    <xf numFmtId="0" fontId="0" fillId="0" borderId="39" xfId="0" applyNumberFormat="1" applyBorder="1" applyAlignment="1">
      <alignment vertical="top" wrapText="1"/>
    </xf>
    <xf numFmtId="0" fontId="0" fillId="0" borderId="40" xfId="0" applyNumberFormat="1" applyBorder="1" applyAlignment="1">
      <alignment vertical="top" wrapText="1"/>
    </xf>
    <xf numFmtId="0" fontId="2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6" xfId="0" applyNumberFormat="1" applyBorder="1" applyAlignment="1">
      <alignment horizontal="center" vertical="top" wrapText="1"/>
    </xf>
    <xf numFmtId="0" fontId="0" fillId="0" borderId="41" xfId="0" applyNumberFormat="1" applyBorder="1" applyAlignment="1">
      <alignment horizontal="center" vertical="top" wrapText="1"/>
    </xf>
    <xf numFmtId="0" fontId="0" fillId="0" borderId="38" xfId="0" applyNumberFormat="1" applyBorder="1" applyAlignment="1">
      <alignment horizontal="center" vertical="top" wrapText="1"/>
    </xf>
    <xf numFmtId="0" fontId="77" fillId="0" borderId="38" xfId="49" applyNumberFormat="1" applyBorder="1" applyAlignment="1" quotePrefix="1">
      <alignment horizontal="center" vertical="top" wrapText="1"/>
    </xf>
    <xf numFmtId="0" fontId="0" fillId="0" borderId="42" xfId="0" applyNumberFormat="1" applyBorder="1" applyAlignment="1">
      <alignment horizontal="center" vertical="top" wrapText="1"/>
    </xf>
    <xf numFmtId="0" fontId="0" fillId="0" borderId="40" xfId="0" applyNumberFormat="1" applyBorder="1" applyAlignment="1">
      <alignment horizontal="center" vertical="top" wrapText="1"/>
    </xf>
    <xf numFmtId="0" fontId="0" fillId="0" borderId="43" xfId="0" applyNumberFormat="1" applyBorder="1" applyAlignment="1">
      <alignment horizontal="center" vertical="top" wrapText="1"/>
    </xf>
    <xf numFmtId="0" fontId="0" fillId="35" borderId="0" xfId="0" applyFill="1" applyBorder="1" applyAlignment="1" applyProtection="1">
      <alignment horizontal="right"/>
      <protection/>
    </xf>
    <xf numFmtId="0" fontId="25" fillId="33" borderId="26" xfId="0" applyFont="1" applyFill="1" applyBorder="1" applyAlignment="1" applyProtection="1">
      <alignment vertical="center"/>
      <protection/>
    </xf>
    <xf numFmtId="0" fontId="0" fillId="0" borderId="0" xfId="0" applyFont="1" applyFill="1" applyBorder="1" applyAlignment="1" applyProtection="1">
      <alignment horizontal="right"/>
      <protection/>
    </xf>
    <xf numFmtId="0" fontId="0" fillId="0" borderId="0" xfId="0" applyFill="1" applyBorder="1" applyAlignment="1" applyProtection="1">
      <alignment horizontal="right"/>
      <protection/>
    </xf>
    <xf numFmtId="0" fontId="0" fillId="0" borderId="0" xfId="0"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2" fontId="0" fillId="37" borderId="33" xfId="0" applyNumberFormat="1" applyFill="1" applyBorder="1" applyAlignment="1" applyProtection="1">
      <alignment horizontal="center"/>
      <protection/>
    </xf>
    <xf numFmtId="2" fontId="0" fillId="37" borderId="18" xfId="0" applyNumberFormat="1" applyFill="1" applyBorder="1" applyAlignment="1" applyProtection="1">
      <alignment horizontal="center"/>
      <protection/>
    </xf>
    <xf numFmtId="2" fontId="0" fillId="37" borderId="19" xfId="0" applyNumberFormat="1" applyFill="1" applyBorder="1" applyAlignment="1" applyProtection="1">
      <alignment horizontal="center"/>
      <protection/>
    </xf>
    <xf numFmtId="0" fontId="0" fillId="35" borderId="13" xfId="0" applyFont="1" applyFill="1" applyBorder="1" applyAlignment="1" applyProtection="1">
      <alignment horizontal="right"/>
      <protection/>
    </xf>
    <xf numFmtId="0" fontId="0" fillId="36" borderId="13" xfId="0" applyFont="1" applyFill="1" applyBorder="1" applyAlignment="1" applyProtection="1">
      <alignment horizontal="right" wrapText="1"/>
      <protection/>
    </xf>
    <xf numFmtId="0" fontId="0" fillId="36" borderId="0" xfId="0" applyFill="1" applyBorder="1" applyAlignment="1" applyProtection="1">
      <alignment horizontal="right" wrapText="1"/>
      <protection/>
    </xf>
    <xf numFmtId="0" fontId="0" fillId="36" borderId="13" xfId="0" applyFont="1" applyFill="1" applyBorder="1" applyAlignment="1" applyProtection="1">
      <alignment/>
      <protection/>
    </xf>
    <xf numFmtId="0" fontId="0" fillId="36" borderId="0" xfId="0" applyFont="1" applyFill="1" applyBorder="1" applyAlignment="1" applyProtection="1">
      <alignment/>
      <protection/>
    </xf>
    <xf numFmtId="0" fontId="0" fillId="36" borderId="26" xfId="0" applyFont="1" applyFill="1" applyBorder="1" applyAlignment="1" applyProtection="1">
      <alignment horizontal="right"/>
      <protection/>
    </xf>
    <xf numFmtId="0" fontId="0" fillId="36" borderId="14" xfId="0" applyFill="1" applyBorder="1" applyAlignment="1" applyProtection="1">
      <alignment horizontal="right"/>
      <protection/>
    </xf>
    <xf numFmtId="0" fontId="22"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0" fillId="12" borderId="27"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15" xfId="0" applyFont="1" applyFill="1" applyBorder="1" applyAlignment="1" applyProtection="1">
      <alignment horizontal="center" vertical="center"/>
      <protection/>
    </xf>
    <xf numFmtId="0" fontId="0" fillId="12" borderId="29" xfId="0" applyFont="1" applyFill="1" applyBorder="1" applyAlignment="1" applyProtection="1">
      <alignment horizontal="center" vertical="center"/>
      <protection/>
    </xf>
    <xf numFmtId="0" fontId="3" fillId="38" borderId="20" xfId="0" applyFont="1" applyFill="1" applyBorder="1" applyAlignment="1" applyProtection="1">
      <alignment horizontal="right"/>
      <protection/>
    </xf>
    <xf numFmtId="0" fontId="0" fillId="38" borderId="17" xfId="0" applyFill="1" applyBorder="1" applyAlignment="1" applyProtection="1">
      <alignment/>
      <protection/>
    </xf>
    <xf numFmtId="0" fontId="3" fillId="38" borderId="17" xfId="0" applyFont="1" applyFill="1" applyBorder="1" applyAlignment="1" applyProtection="1">
      <alignment/>
      <protection/>
    </xf>
    <xf numFmtId="0" fontId="0" fillId="38" borderId="21" xfId="0" applyFill="1" applyBorder="1" applyAlignment="1" applyProtection="1">
      <alignment/>
      <protection/>
    </xf>
    <xf numFmtId="0" fontId="0" fillId="36" borderId="13" xfId="0" applyFill="1" applyBorder="1" applyAlignment="1" applyProtection="1">
      <alignment/>
      <protection/>
    </xf>
    <xf numFmtId="0" fontId="0" fillId="36" borderId="0" xfId="0" applyFill="1" applyBorder="1" applyAlignment="1" applyProtection="1">
      <alignment/>
      <protection/>
    </xf>
    <xf numFmtId="0" fontId="0" fillId="39" borderId="0" xfId="0" applyFill="1" applyAlignment="1" applyProtection="1">
      <alignment/>
      <protection/>
    </xf>
    <xf numFmtId="0" fontId="0" fillId="37" borderId="25" xfId="0" applyFont="1" applyFill="1" applyBorder="1" applyAlignment="1" applyProtection="1">
      <alignment horizontal="left"/>
      <protection/>
    </xf>
    <xf numFmtId="0" fontId="0" fillId="37" borderId="12" xfId="0" applyFill="1" applyBorder="1" applyAlignment="1" applyProtection="1">
      <alignment horizontal="center"/>
      <protection/>
    </xf>
    <xf numFmtId="0" fontId="0" fillId="0" borderId="0" xfId="0" applyFill="1" applyBorder="1" applyAlignment="1" applyProtection="1">
      <alignment/>
      <protection/>
    </xf>
    <xf numFmtId="0" fontId="0" fillId="0" borderId="0" xfId="0" applyNumberFormat="1" applyAlignment="1" applyProtection="1">
      <alignment/>
      <protection/>
    </xf>
    <xf numFmtId="0" fontId="0" fillId="35" borderId="45" xfId="0" applyFont="1" applyFill="1" applyBorder="1" applyAlignment="1" applyProtection="1">
      <alignment vertical="center"/>
      <protection/>
    </xf>
    <xf numFmtId="0" fontId="0" fillId="35" borderId="46" xfId="0" applyFont="1" applyFill="1" applyBorder="1" applyAlignment="1" applyProtection="1">
      <alignment vertical="center"/>
      <protection/>
    </xf>
    <xf numFmtId="0" fontId="0" fillId="35" borderId="47" xfId="0" applyFont="1" applyFill="1" applyBorder="1" applyAlignment="1" applyProtection="1">
      <alignment vertical="center"/>
      <protection/>
    </xf>
    <xf numFmtId="0" fontId="0" fillId="35" borderId="10" xfId="0" applyFont="1" applyFill="1" applyBorder="1" applyAlignment="1" applyProtection="1">
      <alignment vertical="center"/>
      <protection/>
    </xf>
    <xf numFmtId="0" fontId="0" fillId="35" borderId="48" xfId="0" applyFont="1" applyFill="1" applyBorder="1" applyAlignment="1" applyProtection="1">
      <alignment vertical="center"/>
      <protection/>
    </xf>
    <xf numFmtId="0" fontId="0" fillId="35" borderId="18" xfId="0" applyFont="1" applyFill="1" applyBorder="1" applyAlignment="1" applyProtection="1">
      <alignment vertical="center"/>
      <protection/>
    </xf>
    <xf numFmtId="0" fontId="0" fillId="35" borderId="49" xfId="0" applyFont="1" applyFill="1" applyBorder="1" applyAlignment="1" applyProtection="1">
      <alignment vertical="center"/>
      <protection/>
    </xf>
    <xf numFmtId="0" fontId="0" fillId="35" borderId="50" xfId="0" applyFont="1" applyFill="1" applyBorder="1" applyAlignment="1" applyProtection="1">
      <alignment vertical="center"/>
      <protection/>
    </xf>
    <xf numFmtId="0" fontId="0" fillId="35" borderId="25" xfId="0" applyFont="1" applyFill="1" applyBorder="1" applyAlignment="1" applyProtection="1">
      <alignment vertical="center"/>
      <protection/>
    </xf>
    <xf numFmtId="0" fontId="0" fillId="35" borderId="12" xfId="0" applyFont="1" applyFill="1" applyBorder="1" applyAlignment="1" applyProtection="1">
      <alignment vertical="center"/>
      <protection/>
    </xf>
    <xf numFmtId="14" fontId="3" fillId="40" borderId="51" xfId="0" applyNumberFormat="1" applyFont="1" applyFill="1" applyBorder="1" applyAlignment="1" applyProtection="1">
      <alignment vertical="center"/>
      <protection/>
    </xf>
    <xf numFmtId="0" fontId="0" fillId="0" borderId="0" xfId="0" applyFont="1" applyAlignment="1">
      <alignment/>
    </xf>
    <xf numFmtId="0" fontId="0" fillId="36" borderId="13" xfId="0" applyFont="1" applyFill="1" applyBorder="1" applyAlignment="1" applyProtection="1">
      <alignment horizontal="right"/>
      <protection/>
    </xf>
    <xf numFmtId="0" fontId="0" fillId="36" borderId="0" xfId="0" applyFill="1" applyBorder="1" applyAlignment="1" applyProtection="1">
      <alignment horizontal="right"/>
      <protection/>
    </xf>
    <xf numFmtId="207" fontId="0" fillId="40" borderId="52" xfId="0" applyNumberFormat="1" applyFont="1" applyFill="1" applyBorder="1" applyAlignment="1" applyProtection="1">
      <alignment horizontal="left" vertical="center"/>
      <protection/>
    </xf>
    <xf numFmtId="214" fontId="3" fillId="40" borderId="51" xfId="0" applyNumberFormat="1" applyFont="1" applyFill="1" applyBorder="1" applyAlignment="1" applyProtection="1">
      <alignment vertical="center"/>
      <protection/>
    </xf>
    <xf numFmtId="0" fontId="0" fillId="34" borderId="0" xfId="0" applyFill="1" applyBorder="1" applyAlignment="1">
      <alignment/>
    </xf>
    <xf numFmtId="0" fontId="0" fillId="37" borderId="18" xfId="0" applyFill="1" applyBorder="1" applyAlignment="1">
      <alignment horizontal="left" vertical="center" wrapText="1"/>
    </xf>
    <xf numFmtId="0" fontId="0" fillId="37" borderId="19" xfId="0" applyFont="1" applyFill="1" applyBorder="1" applyAlignment="1">
      <alignment horizontal="left" vertical="center" wrapText="1"/>
    </xf>
    <xf numFmtId="0" fontId="0" fillId="37" borderId="48" xfId="0" applyFill="1" applyBorder="1" applyAlignment="1">
      <alignment horizontal="left" vertical="center" wrapText="1"/>
    </xf>
    <xf numFmtId="0" fontId="0" fillId="0" borderId="0" xfId="52" applyProtection="1">
      <alignment/>
      <protection/>
    </xf>
    <xf numFmtId="0" fontId="22" fillId="33" borderId="20" xfId="52" applyFont="1" applyFill="1" applyBorder="1" applyAlignment="1" applyProtection="1">
      <alignment vertical="center"/>
      <protection/>
    </xf>
    <xf numFmtId="0" fontId="14" fillId="33" borderId="17" xfId="52" applyFont="1" applyFill="1" applyBorder="1" applyAlignment="1" applyProtection="1">
      <alignment vertical="center"/>
      <protection/>
    </xf>
    <xf numFmtId="0" fontId="14" fillId="33" borderId="21" xfId="52" applyFont="1" applyFill="1" applyBorder="1" applyAlignment="1" applyProtection="1">
      <alignment vertical="center"/>
      <protection/>
    </xf>
    <xf numFmtId="0" fontId="0" fillId="0" borderId="0" xfId="52" applyFill="1">
      <alignment/>
      <protection/>
    </xf>
    <xf numFmtId="0" fontId="3" fillId="0" borderId="0" xfId="52" applyFont="1" applyFill="1" applyBorder="1" applyAlignment="1" applyProtection="1">
      <alignment horizontal="center"/>
      <protection locked="0"/>
    </xf>
    <xf numFmtId="0" fontId="0" fillId="0" borderId="0" xfId="52" applyFill="1" applyBorder="1" applyAlignment="1" applyProtection="1">
      <alignment horizontal="right"/>
      <protection locked="0"/>
    </xf>
    <xf numFmtId="0" fontId="0" fillId="35" borderId="25" xfId="0" applyFont="1" applyFill="1" applyBorder="1" applyAlignment="1" applyProtection="1">
      <alignment horizontal="right"/>
      <protection/>
    </xf>
    <xf numFmtId="0" fontId="0" fillId="35" borderId="12" xfId="0" applyFill="1" applyBorder="1" applyAlignment="1" applyProtection="1">
      <alignment horizontal="right"/>
      <protection/>
    </xf>
    <xf numFmtId="0" fontId="0" fillId="35" borderId="53" xfId="0" applyFont="1" applyFill="1" applyBorder="1" applyAlignment="1" applyProtection="1">
      <alignment horizontal="center"/>
      <protection/>
    </xf>
    <xf numFmtId="0" fontId="0" fillId="35" borderId="50" xfId="0" applyFill="1" applyBorder="1" applyAlignment="1" applyProtection="1">
      <alignment horizontal="center"/>
      <protection/>
    </xf>
    <xf numFmtId="0" fontId="87" fillId="33" borderId="54" xfId="0" applyFont="1" applyFill="1" applyBorder="1" applyAlignment="1" applyProtection="1">
      <alignment horizontal="left"/>
      <protection/>
    </xf>
    <xf numFmtId="0" fontId="0" fillId="35" borderId="50" xfId="0" applyFont="1" applyFill="1" applyBorder="1" applyAlignment="1" applyProtection="1">
      <alignment horizontal="center"/>
      <protection/>
    </xf>
    <xf numFmtId="0" fontId="0" fillId="36" borderId="26" xfId="0" applyFill="1" applyBorder="1" applyAlignment="1">
      <alignment/>
    </xf>
    <xf numFmtId="0" fontId="0" fillId="36" borderId="14" xfId="0" applyFill="1" applyBorder="1" applyAlignment="1">
      <alignment/>
    </xf>
    <xf numFmtId="0" fontId="0" fillId="36" borderId="16" xfId="0" applyFill="1" applyBorder="1" applyAlignment="1">
      <alignment/>
    </xf>
    <xf numFmtId="0" fontId="0" fillId="36" borderId="24" xfId="0" applyFill="1" applyBorder="1" applyAlignment="1">
      <alignment/>
    </xf>
    <xf numFmtId="0" fontId="2" fillId="35" borderId="27" xfId="0" applyFont="1" applyFill="1" applyBorder="1" applyAlignment="1" applyProtection="1">
      <alignment horizontal="center"/>
      <protection/>
    </xf>
    <xf numFmtId="0" fontId="87" fillId="33" borderId="27" xfId="0" applyFont="1" applyFill="1" applyBorder="1" applyAlignment="1" applyProtection="1">
      <alignment horizontal="left"/>
      <protection/>
    </xf>
    <xf numFmtId="0" fontId="0" fillId="35" borderId="10" xfId="0" applyFont="1" applyFill="1" applyBorder="1" applyAlignment="1" applyProtection="1">
      <alignment wrapText="1"/>
      <protection/>
    </xf>
    <xf numFmtId="0" fontId="0" fillId="35" borderId="55" xfId="0" applyFont="1" applyFill="1" applyBorder="1" applyAlignment="1" applyProtection="1">
      <alignment wrapText="1"/>
      <protection/>
    </xf>
    <xf numFmtId="0" fontId="0" fillId="37" borderId="47" xfId="0" applyFont="1" applyFill="1" applyBorder="1" applyAlignment="1" applyProtection="1">
      <alignment/>
      <protection/>
    </xf>
    <xf numFmtId="0" fontId="0" fillId="37" borderId="10" xfId="0" applyFont="1" applyFill="1" applyBorder="1" applyAlignment="1" applyProtection="1">
      <alignment/>
      <protection/>
    </xf>
    <xf numFmtId="0" fontId="0" fillId="37" borderId="55" xfId="0" applyFont="1" applyFill="1" applyBorder="1" applyAlignment="1" applyProtection="1">
      <alignment/>
      <protection/>
    </xf>
    <xf numFmtId="0" fontId="0" fillId="35" borderId="18" xfId="0" applyFont="1" applyFill="1" applyBorder="1" applyAlignment="1" applyProtection="1">
      <alignment wrapText="1"/>
      <protection/>
    </xf>
    <xf numFmtId="0" fontId="0" fillId="37" borderId="47" xfId="0" applyFont="1" applyFill="1" applyBorder="1" applyAlignment="1" applyProtection="1">
      <alignment wrapText="1"/>
      <protection/>
    </xf>
    <xf numFmtId="0" fontId="0" fillId="35" borderId="47" xfId="0" applyFont="1" applyFill="1" applyBorder="1" applyAlignment="1" applyProtection="1">
      <alignment/>
      <protection/>
    </xf>
    <xf numFmtId="0" fontId="0" fillId="35" borderId="48" xfId="0" applyFont="1" applyFill="1" applyBorder="1" applyAlignment="1" applyProtection="1">
      <alignment/>
      <protection/>
    </xf>
    <xf numFmtId="0" fontId="0" fillId="35" borderId="56" xfId="0" applyFont="1" applyFill="1" applyBorder="1" applyAlignment="1" applyProtection="1">
      <alignment wrapText="1"/>
      <protection/>
    </xf>
    <xf numFmtId="0" fontId="28" fillId="39" borderId="22" xfId="0" applyFont="1" applyFill="1" applyBorder="1" applyAlignment="1" applyProtection="1">
      <alignment vertical="center" wrapText="1"/>
      <protection/>
    </xf>
    <xf numFmtId="0" fontId="0" fillId="39" borderId="23" xfId="0" applyFont="1" applyFill="1" applyBorder="1" applyAlignment="1" applyProtection="1">
      <alignment vertical="center" wrapText="1"/>
      <protection/>
    </xf>
    <xf numFmtId="0" fontId="0" fillId="39" borderId="23" xfId="0" applyFill="1" applyBorder="1" applyAlignment="1" applyProtection="1">
      <alignment/>
      <protection locked="0"/>
    </xf>
    <xf numFmtId="0" fontId="0" fillId="39" borderId="57" xfId="0" applyFill="1" applyBorder="1" applyAlignment="1" applyProtection="1">
      <alignment/>
      <protection locked="0"/>
    </xf>
    <xf numFmtId="0" fontId="0" fillId="39" borderId="22" xfId="0" applyFont="1" applyFill="1" applyBorder="1" applyAlignment="1" applyProtection="1">
      <alignment wrapText="1"/>
      <protection/>
    </xf>
    <xf numFmtId="0" fontId="0" fillId="39" borderId="23" xfId="0" applyFill="1" applyBorder="1" applyAlignment="1" applyProtection="1">
      <alignment/>
      <protection/>
    </xf>
    <xf numFmtId="0" fontId="0" fillId="39" borderId="23" xfId="0" applyFont="1" applyFill="1" applyBorder="1" applyAlignment="1" applyProtection="1">
      <alignment/>
      <protection/>
    </xf>
    <xf numFmtId="0" fontId="0" fillId="39" borderId="23" xfId="0" applyFont="1" applyFill="1" applyBorder="1" applyAlignment="1" applyProtection="1">
      <alignment wrapText="1"/>
      <protection/>
    </xf>
    <xf numFmtId="0" fontId="0" fillId="39" borderId="57" xfId="0" applyFont="1" applyFill="1" applyBorder="1" applyAlignment="1" applyProtection="1">
      <alignment wrapText="1"/>
      <protection/>
    </xf>
    <xf numFmtId="0" fontId="0" fillId="41" borderId="20" xfId="0" applyFont="1" applyFill="1" applyBorder="1" applyAlignment="1" applyProtection="1">
      <alignment horizontal="center"/>
      <protection/>
    </xf>
    <xf numFmtId="0" fontId="0" fillId="41" borderId="17" xfId="0" applyFont="1" applyFill="1" applyBorder="1" applyAlignment="1" applyProtection="1">
      <alignment horizontal="center"/>
      <protection/>
    </xf>
    <xf numFmtId="0" fontId="0" fillId="41" borderId="21" xfId="0" applyFont="1" applyFill="1" applyBorder="1" applyAlignment="1" applyProtection="1">
      <alignment horizont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29" fillId="33" borderId="45" xfId="52" applyFont="1" applyFill="1" applyBorder="1" applyAlignment="1" applyProtection="1">
      <alignment vertical="center"/>
      <protection/>
    </xf>
    <xf numFmtId="0" fontId="29" fillId="33" borderId="46" xfId="52" applyFont="1" applyFill="1" applyBorder="1" applyAlignment="1" applyProtection="1">
      <alignment vertical="center"/>
      <protection/>
    </xf>
    <xf numFmtId="0" fontId="0" fillId="0" borderId="33" xfId="52" applyBorder="1" applyAlignment="1" applyProtection="1">
      <alignment/>
      <protection locked="0"/>
    </xf>
    <xf numFmtId="0" fontId="0" fillId="0" borderId="32" xfId="52" applyBorder="1" applyAlignment="1" applyProtection="1">
      <alignment/>
      <protection locked="0"/>
    </xf>
    <xf numFmtId="0" fontId="0" fillId="0" borderId="14" xfId="0" applyBorder="1" applyAlignment="1">
      <alignment/>
    </xf>
    <xf numFmtId="0" fontId="0" fillId="12" borderId="44" xfId="0" applyFont="1" applyFill="1" applyBorder="1" applyAlignment="1" applyProtection="1">
      <alignment horizontal="center" vertical="center"/>
      <protection/>
    </xf>
    <xf numFmtId="0" fontId="12" fillId="0" borderId="13"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13" fillId="0" borderId="12" xfId="0" applyFont="1" applyFill="1" applyBorder="1" applyAlignment="1" applyProtection="1">
      <alignment horizontal="center"/>
      <protection/>
    </xf>
    <xf numFmtId="0" fontId="13" fillId="0" borderId="58" xfId="0" applyFont="1" applyFill="1" applyBorder="1" applyAlignment="1" applyProtection="1">
      <alignment horizontal="center"/>
      <protection/>
    </xf>
    <xf numFmtId="0" fontId="13" fillId="37" borderId="13" xfId="0" applyFont="1" applyFill="1" applyBorder="1" applyAlignment="1" applyProtection="1">
      <alignment horizontal="center"/>
      <protection/>
    </xf>
    <xf numFmtId="0" fontId="13" fillId="37" borderId="0" xfId="0" applyFont="1" applyFill="1" applyBorder="1" applyAlignment="1" applyProtection="1">
      <alignment horizontal="center"/>
      <protection/>
    </xf>
    <xf numFmtId="0" fontId="0" fillId="35" borderId="50"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21" xfId="0" applyFont="1" applyFill="1" applyBorder="1" applyAlignment="1" applyProtection="1">
      <alignment horizontal="center" vertical="center"/>
      <protection/>
    </xf>
    <xf numFmtId="0" fontId="0" fillId="45" borderId="20" xfId="0" applyFont="1" applyFill="1" applyBorder="1" applyAlignment="1" applyProtection="1">
      <alignment horizontal="center"/>
      <protection/>
    </xf>
    <xf numFmtId="0" fontId="0" fillId="45" borderId="17" xfId="0" applyFont="1" applyFill="1" applyBorder="1" applyAlignment="1" applyProtection="1">
      <alignment horizontal="center"/>
      <protection/>
    </xf>
    <xf numFmtId="0" fontId="0" fillId="45" borderId="21" xfId="0" applyFont="1" applyFill="1" applyBorder="1" applyAlignment="1" applyProtection="1">
      <alignment horizontal="center"/>
      <protection/>
    </xf>
    <xf numFmtId="0" fontId="0" fillId="46" borderId="20" xfId="0" applyFill="1" applyBorder="1" applyAlignment="1" applyProtection="1">
      <alignment horizontal="center"/>
      <protection/>
    </xf>
    <xf numFmtId="0" fontId="0" fillId="46" borderId="17" xfId="0" applyFill="1" applyBorder="1" applyAlignment="1" applyProtection="1">
      <alignment horizontal="center"/>
      <protection/>
    </xf>
    <xf numFmtId="0" fontId="0" fillId="46" borderId="21" xfId="0" applyFill="1" applyBorder="1" applyAlignment="1" applyProtection="1">
      <alignment horizontal="center"/>
      <protection/>
    </xf>
    <xf numFmtId="0" fontId="0" fillId="47" borderId="20" xfId="0" applyFont="1" applyFill="1" applyBorder="1" applyAlignment="1" applyProtection="1">
      <alignment horizontal="center"/>
      <protection/>
    </xf>
    <xf numFmtId="0" fontId="0" fillId="47" borderId="17" xfId="0" applyFont="1" applyFill="1" applyBorder="1" applyAlignment="1" applyProtection="1">
      <alignment horizontal="center"/>
      <protection/>
    </xf>
    <xf numFmtId="0" fontId="0" fillId="47" borderId="21" xfId="0" applyFont="1" applyFill="1" applyBorder="1" applyAlignment="1" applyProtection="1">
      <alignment horizontal="center"/>
      <protection/>
    </xf>
    <xf numFmtId="0" fontId="0" fillId="48" borderId="20" xfId="0" applyFont="1" applyFill="1" applyBorder="1" applyAlignment="1" applyProtection="1">
      <alignment horizontal="center"/>
      <protection/>
    </xf>
    <xf numFmtId="0" fontId="0" fillId="48" borderId="17" xfId="0" applyFont="1" applyFill="1" applyBorder="1" applyAlignment="1" applyProtection="1">
      <alignment horizontal="center"/>
      <protection/>
    </xf>
    <xf numFmtId="0" fontId="0" fillId="48" borderId="21" xfId="0" applyFont="1" applyFill="1" applyBorder="1" applyAlignment="1" applyProtection="1">
      <alignment horizontal="center"/>
      <protection/>
    </xf>
    <xf numFmtId="0" fontId="0" fillId="35" borderId="20" xfId="0" applyFont="1" applyFill="1" applyBorder="1" applyAlignment="1" applyProtection="1">
      <alignment horizontal="left" vertical="center"/>
      <protection/>
    </xf>
    <xf numFmtId="0" fontId="0" fillId="35" borderId="50" xfId="0" applyFont="1" applyFill="1" applyBorder="1" applyAlignment="1" applyProtection="1">
      <alignment horizontal="left" vertical="center"/>
      <protection/>
    </xf>
    <xf numFmtId="0" fontId="0" fillId="0" borderId="16" xfId="0" applyFont="1" applyFill="1" applyBorder="1" applyAlignment="1">
      <alignment horizontal="center"/>
    </xf>
    <xf numFmtId="0" fontId="0" fillId="0" borderId="16" xfId="0" applyFont="1" applyBorder="1" applyAlignment="1">
      <alignment horizontal="center"/>
    </xf>
    <xf numFmtId="0" fontId="0" fillId="0" borderId="13"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24" xfId="0" applyFont="1" applyFill="1" applyBorder="1" applyAlignment="1" applyProtection="1">
      <alignment vertical="center" wrapText="1"/>
      <protection/>
    </xf>
    <xf numFmtId="0" fontId="0" fillId="0" borderId="25" xfId="0" applyFont="1" applyFill="1" applyBorder="1" applyAlignment="1" applyProtection="1">
      <alignment vertical="center" wrapText="1"/>
      <protection/>
    </xf>
    <xf numFmtId="0" fontId="0" fillId="0" borderId="12" xfId="0" applyFont="1" applyFill="1" applyBorder="1" applyAlignment="1" applyProtection="1">
      <alignment vertical="center" wrapText="1"/>
      <protection/>
    </xf>
    <xf numFmtId="0" fontId="0" fillId="0" borderId="58" xfId="0" applyFont="1" applyFill="1" applyBorder="1" applyAlignment="1" applyProtection="1">
      <alignment vertical="center" wrapText="1"/>
      <protection/>
    </xf>
    <xf numFmtId="0" fontId="88" fillId="0" borderId="13" xfId="52" applyFont="1" applyBorder="1" applyAlignment="1" applyProtection="1">
      <alignment horizontal="center"/>
      <protection locked="0"/>
    </xf>
    <xf numFmtId="0" fontId="88" fillId="0" borderId="0" xfId="52" applyFont="1" applyBorder="1" applyAlignment="1" applyProtection="1">
      <alignment horizontal="center"/>
      <protection locked="0"/>
    </xf>
    <xf numFmtId="0" fontId="88" fillId="0" borderId="24" xfId="52" applyFont="1" applyBorder="1" applyAlignment="1" applyProtection="1">
      <alignment horizontal="center"/>
      <protection locked="0"/>
    </xf>
    <xf numFmtId="0" fontId="10" fillId="49" borderId="29" xfId="0" applyFont="1" applyFill="1" applyBorder="1" applyAlignment="1" applyProtection="1">
      <alignment horizontal="center" vertical="center"/>
      <protection locked="0"/>
    </xf>
    <xf numFmtId="0" fontId="10" fillId="49" borderId="34" xfId="0" applyFont="1" applyFill="1" applyBorder="1" applyAlignment="1" applyProtection="1">
      <alignment horizontal="center" vertical="center"/>
      <protection locked="0"/>
    </xf>
    <xf numFmtId="0" fontId="0" fillId="35" borderId="47" xfId="0" applyFont="1" applyFill="1" applyBorder="1" applyAlignment="1" applyProtection="1">
      <alignment horizontal="left" vertical="center"/>
      <protection/>
    </xf>
    <xf numFmtId="0" fontId="0" fillId="35" borderId="10" xfId="0" applyFill="1" applyBorder="1" applyAlignment="1" applyProtection="1">
      <alignment horizontal="left"/>
      <protection/>
    </xf>
    <xf numFmtId="0" fontId="0" fillId="35" borderId="55" xfId="0" applyFill="1" applyBorder="1" applyAlignment="1" applyProtection="1">
      <alignment horizontal="left"/>
      <protection/>
    </xf>
    <xf numFmtId="0" fontId="16" fillId="33" borderId="20" xfId="0" applyFont="1" applyFill="1" applyBorder="1" applyAlignment="1" applyProtection="1">
      <alignment horizontal="center"/>
      <protection/>
    </xf>
    <xf numFmtId="0" fontId="16" fillId="33" borderId="17" xfId="0" applyFont="1" applyFill="1" applyBorder="1" applyAlignment="1" applyProtection="1">
      <alignment horizontal="center"/>
      <protection/>
    </xf>
    <xf numFmtId="0" fontId="16" fillId="33" borderId="21" xfId="0" applyFont="1" applyFill="1" applyBorder="1" applyAlignment="1" applyProtection="1">
      <alignment horizontal="center"/>
      <protection/>
    </xf>
    <xf numFmtId="0" fontId="0" fillId="0" borderId="20"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21" xfId="0" applyFont="1" applyBorder="1" applyAlignment="1" applyProtection="1">
      <alignment horizontal="center"/>
      <protection/>
    </xf>
    <xf numFmtId="0" fontId="0" fillId="50" borderId="20" xfId="0" applyFill="1" applyBorder="1" applyAlignment="1" applyProtection="1">
      <alignment horizontal="center"/>
      <protection/>
    </xf>
    <xf numFmtId="0" fontId="0" fillId="50" borderId="17" xfId="0" applyFill="1" applyBorder="1" applyAlignment="1" applyProtection="1">
      <alignment horizontal="center"/>
      <protection/>
    </xf>
    <xf numFmtId="0" fontId="0" fillId="50" borderId="21" xfId="0" applyFill="1" applyBorder="1" applyAlignment="1" applyProtection="1">
      <alignment horizontal="center"/>
      <protection/>
    </xf>
    <xf numFmtId="0" fontId="4" fillId="33" borderId="20" xfId="52" applyFont="1" applyFill="1" applyBorder="1" applyAlignment="1" applyProtection="1">
      <alignment horizontal="center"/>
      <protection/>
    </xf>
    <xf numFmtId="0" fontId="4" fillId="33" borderId="17" xfId="52" applyFont="1" applyFill="1" applyBorder="1" applyAlignment="1" applyProtection="1">
      <alignment horizontal="center"/>
      <protection/>
    </xf>
    <xf numFmtId="0" fontId="4" fillId="33" borderId="21" xfId="52" applyFont="1" applyFill="1" applyBorder="1" applyAlignment="1" applyProtection="1">
      <alignment horizontal="center"/>
      <protection/>
    </xf>
    <xf numFmtId="0" fontId="0" fillId="0" borderId="26" xfId="52" applyBorder="1" applyAlignment="1" applyProtection="1">
      <alignment horizontal="center"/>
      <protection locked="0"/>
    </xf>
    <xf numFmtId="0" fontId="0" fillId="0" borderId="14" xfId="52" applyBorder="1" applyAlignment="1" applyProtection="1">
      <alignment horizontal="center"/>
      <protection locked="0"/>
    </xf>
    <xf numFmtId="0" fontId="0" fillId="0" borderId="16" xfId="52" applyBorder="1" applyAlignment="1" applyProtection="1">
      <alignment horizontal="center"/>
      <protection locked="0"/>
    </xf>
    <xf numFmtId="0" fontId="0" fillId="0" borderId="17" xfId="0" applyBorder="1" applyAlignment="1" applyProtection="1">
      <alignment horizontal="center"/>
      <protection/>
    </xf>
    <xf numFmtId="0" fontId="0" fillId="0" borderId="21" xfId="0" applyBorder="1" applyAlignment="1" applyProtection="1">
      <alignment horizontal="center"/>
      <protection/>
    </xf>
    <xf numFmtId="0" fontId="0" fillId="51" borderId="20" xfId="0" applyFill="1" applyBorder="1" applyAlignment="1" applyProtection="1">
      <alignment horizontal="center"/>
      <protection/>
    </xf>
    <xf numFmtId="0" fontId="0" fillId="51" borderId="17" xfId="0" applyFill="1" applyBorder="1" applyAlignment="1" applyProtection="1">
      <alignment horizontal="center"/>
      <protection/>
    </xf>
    <xf numFmtId="0" fontId="0" fillId="51" borderId="21" xfId="0" applyFill="1" applyBorder="1" applyAlignment="1" applyProtection="1">
      <alignment horizontal="center"/>
      <protection/>
    </xf>
    <xf numFmtId="0" fontId="0" fillId="49" borderId="29" xfId="0" applyFont="1" applyFill="1" applyBorder="1" applyAlignment="1" applyProtection="1">
      <alignment horizontal="center" vertical="center"/>
      <protection locked="0"/>
    </xf>
    <xf numFmtId="0" fontId="0" fillId="49" borderId="34" xfId="0" applyFont="1" applyFill="1" applyBorder="1" applyAlignment="1" applyProtection="1">
      <alignment horizontal="center" vertical="center"/>
      <protection locked="0"/>
    </xf>
    <xf numFmtId="0" fontId="0" fillId="0" borderId="20" xfId="0" applyBorder="1" applyAlignment="1" applyProtection="1">
      <alignment horizontal="center"/>
      <protection/>
    </xf>
    <xf numFmtId="0" fontId="0" fillId="35" borderId="10" xfId="0" applyFont="1" applyFill="1" applyBorder="1" applyAlignment="1" applyProtection="1">
      <alignment horizontal="left" vertical="center"/>
      <protection/>
    </xf>
    <xf numFmtId="0" fontId="0" fillId="35" borderId="55" xfId="0" applyFont="1" applyFill="1" applyBorder="1" applyAlignment="1" applyProtection="1">
      <alignment horizontal="left" vertical="center"/>
      <protection/>
    </xf>
    <xf numFmtId="0" fontId="0" fillId="35" borderId="47" xfId="0" applyFont="1" applyFill="1" applyBorder="1" applyAlignment="1" applyProtection="1">
      <alignment horizontal="left" vertical="center"/>
      <protection locked="0"/>
    </xf>
    <xf numFmtId="0" fontId="0" fillId="35" borderId="10" xfId="0" applyFont="1" applyFill="1" applyBorder="1" applyAlignment="1" applyProtection="1">
      <alignment horizontal="left" vertical="center"/>
      <protection locked="0"/>
    </xf>
    <xf numFmtId="0" fontId="0" fillId="35" borderId="55" xfId="0" applyFont="1" applyFill="1" applyBorder="1" applyAlignment="1" applyProtection="1">
      <alignment horizontal="left" vertical="center"/>
      <protection locked="0"/>
    </xf>
    <xf numFmtId="14" fontId="0" fillId="38" borderId="47" xfId="0" applyNumberFormat="1" applyFont="1" applyFill="1" applyBorder="1" applyAlignment="1" applyProtection="1">
      <alignment horizontal="center" vertical="center"/>
      <protection locked="0"/>
    </xf>
    <xf numFmtId="14" fontId="0" fillId="38" borderId="10" xfId="0" applyNumberFormat="1" applyFont="1" applyFill="1" applyBorder="1" applyAlignment="1" applyProtection="1">
      <alignment horizontal="center" vertical="center"/>
      <protection locked="0"/>
    </xf>
    <xf numFmtId="14" fontId="0" fillId="38" borderId="11" xfId="0" applyNumberFormat="1" applyFont="1" applyFill="1" applyBorder="1" applyAlignment="1" applyProtection="1">
      <alignment horizontal="center" vertical="center"/>
      <protection locked="0"/>
    </xf>
    <xf numFmtId="0" fontId="0" fillId="49" borderId="27" xfId="0" applyFont="1" applyFill="1" applyBorder="1" applyAlignment="1" applyProtection="1">
      <alignment horizontal="center" vertical="center"/>
      <protection locked="0"/>
    </xf>
    <xf numFmtId="0" fontId="0" fillId="49" borderId="10" xfId="0" applyFont="1" applyFill="1" applyBorder="1" applyAlignment="1" applyProtection="1">
      <alignment horizontal="center" vertical="center"/>
      <protection locked="0"/>
    </xf>
    <xf numFmtId="0" fontId="0" fillId="49" borderId="11" xfId="0" applyFont="1" applyFill="1" applyBorder="1" applyAlignment="1" applyProtection="1">
      <alignment horizontal="center" vertical="center"/>
      <protection locked="0"/>
    </xf>
    <xf numFmtId="0" fontId="0" fillId="35" borderId="47" xfId="0" applyFont="1" applyFill="1" applyBorder="1" applyAlignment="1" applyProtection="1">
      <alignment horizontal="right" vertical="center"/>
      <protection locked="0"/>
    </xf>
    <xf numFmtId="0" fontId="0" fillId="35" borderId="10" xfId="0" applyFont="1" applyFill="1" applyBorder="1" applyAlignment="1" applyProtection="1">
      <alignment horizontal="right" vertical="center"/>
      <protection locked="0"/>
    </xf>
    <xf numFmtId="0" fontId="0" fillId="35" borderId="55" xfId="0" applyFont="1" applyFill="1" applyBorder="1" applyAlignment="1" applyProtection="1">
      <alignment horizontal="right" vertical="center"/>
      <protection locked="0"/>
    </xf>
    <xf numFmtId="0" fontId="0" fillId="37" borderId="20" xfId="0" applyFont="1" applyFill="1" applyBorder="1" applyAlignment="1" applyProtection="1">
      <alignment horizontal="center" vertical="center"/>
      <protection/>
    </xf>
    <xf numFmtId="0" fontId="0" fillId="37" borderId="17" xfId="0" applyFont="1" applyFill="1" applyBorder="1" applyAlignment="1" applyProtection="1">
      <alignment horizontal="center" vertical="center"/>
      <protection/>
    </xf>
    <xf numFmtId="0" fontId="0" fillId="37" borderId="21" xfId="0" applyFont="1" applyFill="1" applyBorder="1" applyAlignment="1" applyProtection="1">
      <alignment horizontal="center" vertical="center"/>
      <protection/>
    </xf>
    <xf numFmtId="0" fontId="18" fillId="40" borderId="26" xfId="0" applyNumberFormat="1" applyFont="1" applyFill="1" applyBorder="1" applyAlignment="1" applyProtection="1">
      <alignment horizontal="center" vertical="center"/>
      <protection/>
    </xf>
    <xf numFmtId="0" fontId="18" fillId="40" borderId="14" xfId="0" applyNumberFormat="1" applyFont="1" applyFill="1" applyBorder="1" applyAlignment="1" applyProtection="1">
      <alignment horizontal="center" vertical="center"/>
      <protection/>
    </xf>
    <xf numFmtId="0" fontId="18" fillId="40" borderId="13" xfId="0" applyNumberFormat="1" applyFont="1" applyFill="1" applyBorder="1" applyAlignment="1" applyProtection="1">
      <alignment horizontal="center" vertical="center"/>
      <protection/>
    </xf>
    <xf numFmtId="0" fontId="18" fillId="40" borderId="0" xfId="0" applyNumberFormat="1" applyFont="1" applyFill="1" applyBorder="1" applyAlignment="1" applyProtection="1">
      <alignment horizontal="center" vertical="center"/>
      <protection/>
    </xf>
    <xf numFmtId="0" fontId="18" fillId="40" borderId="25" xfId="0" applyNumberFormat="1" applyFont="1" applyFill="1" applyBorder="1" applyAlignment="1" applyProtection="1">
      <alignment horizontal="center" vertical="center"/>
      <protection/>
    </xf>
    <xf numFmtId="0" fontId="18" fillId="40" borderId="12" xfId="0" applyNumberFormat="1" applyFont="1" applyFill="1" applyBorder="1" applyAlignment="1" applyProtection="1">
      <alignment horizontal="center" vertical="center"/>
      <protection/>
    </xf>
    <xf numFmtId="0" fontId="17" fillId="40" borderId="14" xfId="0" applyNumberFormat="1" applyFont="1" applyFill="1" applyBorder="1" applyAlignment="1" applyProtection="1">
      <alignment horizontal="left"/>
      <protection/>
    </xf>
    <xf numFmtId="0" fontId="17" fillId="40" borderId="16" xfId="0" applyNumberFormat="1" applyFont="1" applyFill="1" applyBorder="1" applyAlignment="1" applyProtection="1">
      <alignment horizontal="left"/>
      <protection/>
    </xf>
    <xf numFmtId="0" fontId="17" fillId="40" borderId="0" xfId="0" applyNumberFormat="1" applyFont="1" applyFill="1" applyBorder="1" applyAlignment="1" applyProtection="1">
      <alignment horizontal="left"/>
      <protection/>
    </xf>
    <xf numFmtId="0" fontId="17" fillId="40" borderId="24" xfId="0" applyNumberFormat="1" applyFont="1" applyFill="1" applyBorder="1" applyAlignment="1" applyProtection="1">
      <alignment horizontal="left"/>
      <protection/>
    </xf>
    <xf numFmtId="0" fontId="8" fillId="40" borderId="26" xfId="0" applyFont="1" applyFill="1" applyBorder="1" applyAlignment="1" applyProtection="1">
      <alignment horizontal="center" vertical="center"/>
      <protection/>
    </xf>
    <xf numFmtId="0" fontId="8" fillId="40" borderId="14" xfId="0" applyFont="1" applyFill="1" applyBorder="1" applyAlignment="1" applyProtection="1">
      <alignment horizontal="center" vertical="center"/>
      <protection/>
    </xf>
    <xf numFmtId="0" fontId="8" fillId="40" borderId="16" xfId="0" applyFont="1" applyFill="1" applyBorder="1" applyAlignment="1" applyProtection="1">
      <alignment horizontal="center" vertical="center"/>
      <protection/>
    </xf>
    <xf numFmtId="0" fontId="8" fillId="40" borderId="13" xfId="0" applyFont="1" applyFill="1" applyBorder="1" applyAlignment="1" applyProtection="1">
      <alignment horizontal="center" vertical="center"/>
      <protection/>
    </xf>
    <xf numFmtId="0" fontId="8" fillId="40" borderId="0" xfId="0" applyFont="1" applyFill="1" applyBorder="1" applyAlignment="1" applyProtection="1">
      <alignment horizontal="center" vertical="center"/>
      <protection/>
    </xf>
    <xf numFmtId="0" fontId="8" fillId="40" borderId="24" xfId="0" applyFont="1" applyFill="1" applyBorder="1" applyAlignment="1" applyProtection="1">
      <alignment horizontal="center" vertical="center"/>
      <protection/>
    </xf>
    <xf numFmtId="0" fontId="19" fillId="40" borderId="12" xfId="0" applyNumberFormat="1" applyFont="1" applyFill="1" applyBorder="1" applyAlignment="1" applyProtection="1">
      <alignment horizontal="left" vertical="center"/>
      <protection/>
    </xf>
    <xf numFmtId="0" fontId="19" fillId="40" borderId="58" xfId="0" applyNumberFormat="1" applyFont="1" applyFill="1" applyBorder="1" applyAlignment="1" applyProtection="1">
      <alignment horizontal="left" vertical="center"/>
      <protection/>
    </xf>
    <xf numFmtId="0" fontId="5" fillId="40" borderId="25" xfId="0" applyFont="1" applyFill="1" applyBorder="1" applyAlignment="1" applyProtection="1">
      <alignment horizontal="center" vertical="center"/>
      <protection/>
    </xf>
    <xf numFmtId="0" fontId="5" fillId="40" borderId="12" xfId="0" applyFont="1" applyFill="1" applyBorder="1" applyAlignment="1" applyProtection="1">
      <alignment horizontal="center" vertical="center"/>
      <protection/>
    </xf>
    <xf numFmtId="0" fontId="5" fillId="40" borderId="58" xfId="0" applyFont="1" applyFill="1" applyBorder="1" applyAlignment="1" applyProtection="1">
      <alignment horizontal="center" vertical="center"/>
      <protection/>
    </xf>
    <xf numFmtId="0" fontId="8" fillId="40" borderId="13" xfId="0" applyFont="1" applyFill="1" applyBorder="1" applyAlignment="1" applyProtection="1">
      <alignment horizontal="left" vertical="center" indent="4"/>
      <protection/>
    </xf>
    <xf numFmtId="0" fontId="8" fillId="40" borderId="0" xfId="0" applyFont="1" applyFill="1" applyBorder="1" applyAlignment="1" applyProtection="1">
      <alignment horizontal="left" vertical="center" indent="4"/>
      <protection/>
    </xf>
    <xf numFmtId="0" fontId="8" fillId="40" borderId="24" xfId="0" applyFont="1" applyFill="1" applyBorder="1" applyAlignment="1" applyProtection="1">
      <alignment horizontal="left" vertical="center" indent="4"/>
      <protection/>
    </xf>
    <xf numFmtId="0" fontId="8" fillId="40" borderId="25" xfId="0" applyFont="1" applyFill="1" applyBorder="1" applyAlignment="1" applyProtection="1">
      <alignment horizontal="left" vertical="center" indent="4"/>
      <protection/>
    </xf>
    <xf numFmtId="0" fontId="8" fillId="40" borderId="12" xfId="0" applyFont="1" applyFill="1" applyBorder="1" applyAlignment="1" applyProtection="1">
      <alignment horizontal="left" vertical="center" indent="4"/>
      <protection/>
    </xf>
    <xf numFmtId="0" fontId="8" fillId="40" borderId="58" xfId="0" applyFont="1" applyFill="1" applyBorder="1" applyAlignment="1" applyProtection="1">
      <alignment horizontal="left" vertical="center" indent="4"/>
      <protection/>
    </xf>
    <xf numFmtId="0" fontId="3" fillId="40" borderId="20" xfId="0" applyFont="1" applyFill="1" applyBorder="1" applyAlignment="1" applyProtection="1">
      <alignment horizontal="left" vertical="center" indent="1"/>
      <protection/>
    </xf>
    <xf numFmtId="0" fontId="3" fillId="40" borderId="17" xfId="0" applyFont="1" applyFill="1" applyBorder="1" applyAlignment="1" applyProtection="1">
      <alignment horizontal="left" vertical="center" indent="1"/>
      <protection/>
    </xf>
    <xf numFmtId="0" fontId="3" fillId="40" borderId="51" xfId="0" applyFont="1" applyFill="1" applyBorder="1" applyAlignment="1" applyProtection="1">
      <alignment horizontal="left" vertical="center" indent="1"/>
      <protection/>
    </xf>
    <xf numFmtId="207" fontId="3" fillId="40" borderId="17" xfId="0" applyNumberFormat="1" applyFont="1" applyFill="1" applyBorder="1" applyAlignment="1" applyProtection="1">
      <alignment horizontal="left" vertical="center" indent="2"/>
      <protection/>
    </xf>
    <xf numFmtId="207" fontId="3" fillId="40" borderId="21" xfId="0" applyNumberFormat="1" applyFont="1" applyFill="1" applyBorder="1" applyAlignment="1" applyProtection="1">
      <alignment horizontal="left" vertical="center" indent="2"/>
      <protection/>
    </xf>
    <xf numFmtId="0" fontId="5" fillId="40" borderId="26" xfId="0" applyFont="1" applyFill="1" applyBorder="1" applyAlignment="1" applyProtection="1">
      <alignment horizontal="left" vertical="center" indent="4"/>
      <protection/>
    </xf>
    <xf numFmtId="0" fontId="5" fillId="40" borderId="14" xfId="0" applyFont="1" applyFill="1" applyBorder="1" applyAlignment="1" applyProtection="1">
      <alignment horizontal="left" vertical="center" indent="4"/>
      <protection/>
    </xf>
    <xf numFmtId="0" fontId="5" fillId="40" borderId="16" xfId="0" applyFont="1" applyFill="1" applyBorder="1" applyAlignment="1" applyProtection="1">
      <alignment horizontal="left" vertical="center" indent="4"/>
      <protection/>
    </xf>
    <xf numFmtId="0" fontId="0" fillId="40" borderId="17" xfId="0" applyFont="1" applyFill="1" applyBorder="1" applyAlignment="1" applyProtection="1">
      <alignment horizontal="left" vertical="center" indent="1"/>
      <protection/>
    </xf>
    <xf numFmtId="0" fontId="0" fillId="40" borderId="21" xfId="0" applyFont="1" applyFill="1" applyBorder="1" applyAlignment="1" applyProtection="1">
      <alignment horizontal="left" vertical="center" indent="1"/>
      <protection/>
    </xf>
    <xf numFmtId="0" fontId="0" fillId="0" borderId="17" xfId="0" applyFont="1" applyBorder="1" applyAlignment="1" applyProtection="1">
      <alignment horizontal="left" vertical="center" indent="2"/>
      <protection/>
    </xf>
    <xf numFmtId="0" fontId="0" fillId="0" borderId="21" xfId="0" applyFont="1" applyBorder="1" applyAlignment="1" applyProtection="1">
      <alignment horizontal="left" vertical="center" indent="2"/>
      <protection/>
    </xf>
    <xf numFmtId="0" fontId="0" fillId="49" borderId="60" xfId="0" applyFont="1" applyFill="1" applyBorder="1" applyAlignment="1" applyProtection="1">
      <alignment horizontal="center" vertical="center"/>
      <protection locked="0"/>
    </xf>
    <xf numFmtId="0" fontId="0" fillId="49" borderId="61" xfId="0" applyFont="1" applyFill="1" applyBorder="1" applyAlignment="1" applyProtection="1">
      <alignment horizontal="center" vertical="center"/>
      <protection locked="0"/>
    </xf>
    <xf numFmtId="0" fontId="0" fillId="13" borderId="20" xfId="0" applyFill="1" applyBorder="1" applyAlignment="1" applyProtection="1">
      <alignment horizontal="center"/>
      <protection/>
    </xf>
    <xf numFmtId="0" fontId="0" fillId="13" borderId="17" xfId="0" applyFill="1" applyBorder="1" applyAlignment="1" applyProtection="1">
      <alignment horizontal="center"/>
      <protection/>
    </xf>
    <xf numFmtId="0" fontId="0" fillId="13" borderId="21" xfId="0" applyFill="1" applyBorder="1" applyAlignment="1" applyProtection="1">
      <alignment horizontal="center"/>
      <protection/>
    </xf>
    <xf numFmtId="0" fontId="0" fillId="35" borderId="20" xfId="0" applyFont="1" applyFill="1" applyBorder="1" applyAlignment="1" applyProtection="1">
      <alignment horizontal="center"/>
      <protection/>
    </xf>
    <xf numFmtId="0" fontId="0" fillId="35" borderId="17" xfId="0" applyFont="1" applyFill="1" applyBorder="1" applyAlignment="1" applyProtection="1">
      <alignment horizontal="center"/>
      <protection/>
    </xf>
    <xf numFmtId="0" fontId="0" fillId="35" borderId="21" xfId="0" applyFont="1" applyFill="1" applyBorder="1" applyAlignment="1" applyProtection="1">
      <alignment horizontal="center"/>
      <protection/>
    </xf>
    <xf numFmtId="0" fontId="0" fillId="40" borderId="17" xfId="0" applyNumberFormat="1" applyFont="1" applyFill="1" applyBorder="1" applyAlignment="1" applyProtection="1">
      <alignment horizontal="left" vertical="center" indent="1"/>
      <protection/>
    </xf>
    <xf numFmtId="0" fontId="0" fillId="40" borderId="21" xfId="0" applyNumberFormat="1" applyFont="1" applyFill="1" applyBorder="1" applyAlignment="1" applyProtection="1">
      <alignment horizontal="left" vertical="center" indent="1"/>
      <protection/>
    </xf>
    <xf numFmtId="0" fontId="0" fillId="40" borderId="17" xfId="0" applyNumberFormat="1" applyFill="1" applyBorder="1" applyAlignment="1" applyProtection="1">
      <alignment horizontal="left" vertical="center" indent="2"/>
      <protection/>
    </xf>
    <xf numFmtId="0" fontId="0" fillId="40" borderId="21" xfId="0" applyNumberFormat="1" applyFill="1" applyBorder="1" applyAlignment="1" applyProtection="1">
      <alignment horizontal="left" vertical="center" indent="2"/>
      <protection/>
    </xf>
    <xf numFmtId="0" fontId="3" fillId="40" borderId="20" xfId="0" applyFont="1" applyFill="1" applyBorder="1" applyAlignment="1" applyProtection="1">
      <alignment horizontal="left" vertical="center"/>
      <protection/>
    </xf>
    <xf numFmtId="0" fontId="3" fillId="40" borderId="51" xfId="0" applyFont="1" applyFill="1" applyBorder="1" applyAlignment="1" applyProtection="1">
      <alignment horizontal="left" vertical="center"/>
      <protection/>
    </xf>
    <xf numFmtId="14" fontId="0" fillId="40" borderId="17" xfId="0" applyNumberFormat="1" applyFill="1" applyBorder="1" applyAlignment="1" applyProtection="1">
      <alignment horizontal="left" vertical="center" indent="2"/>
      <protection/>
    </xf>
    <xf numFmtId="14" fontId="0" fillId="40" borderId="21" xfId="0" applyNumberFormat="1" applyFill="1" applyBorder="1" applyAlignment="1" applyProtection="1">
      <alignment horizontal="left" vertical="center" indent="2"/>
      <protection/>
    </xf>
    <xf numFmtId="0" fontId="0" fillId="49" borderId="20" xfId="0" applyFill="1" applyBorder="1" applyAlignment="1" applyProtection="1">
      <alignment horizontal="center"/>
      <protection/>
    </xf>
    <xf numFmtId="0" fontId="0" fillId="49" borderId="17" xfId="0" applyFill="1" applyBorder="1" applyAlignment="1" applyProtection="1">
      <alignment horizontal="center"/>
      <protection/>
    </xf>
    <xf numFmtId="0" fontId="0" fillId="49" borderId="21" xfId="0" applyFill="1" applyBorder="1" applyAlignment="1" applyProtection="1">
      <alignment horizontal="center"/>
      <protection/>
    </xf>
    <xf numFmtId="14" fontId="3" fillId="49" borderId="27" xfId="0" applyNumberFormat="1" applyFont="1" applyFill="1" applyBorder="1" applyAlignment="1" applyProtection="1">
      <alignment horizontal="center" vertical="center"/>
      <protection locked="0"/>
    </xf>
    <xf numFmtId="14" fontId="3" fillId="49" borderId="10" xfId="0" applyNumberFormat="1" applyFont="1" applyFill="1" applyBorder="1" applyAlignment="1" applyProtection="1">
      <alignment horizontal="center" vertical="center"/>
      <protection locked="0"/>
    </xf>
    <xf numFmtId="14" fontId="3" fillId="49" borderId="11" xfId="0" applyNumberFormat="1" applyFont="1" applyFill="1" applyBorder="1" applyAlignment="1" applyProtection="1">
      <alignment horizontal="center" vertical="center"/>
      <protection locked="0"/>
    </xf>
    <xf numFmtId="0" fontId="0" fillId="49" borderId="32" xfId="0" applyFont="1" applyFill="1" applyBorder="1" applyAlignment="1" applyProtection="1">
      <alignment horizontal="center" vertical="center"/>
      <protection locked="0"/>
    </xf>
    <xf numFmtId="0" fontId="0" fillId="49" borderId="62" xfId="0" applyFont="1" applyFill="1" applyBorder="1" applyAlignment="1" applyProtection="1">
      <alignment horizontal="center" vertical="center"/>
      <protection locked="0"/>
    </xf>
    <xf numFmtId="14" fontId="0" fillId="38" borderId="45" xfId="0" applyNumberFormat="1" applyFont="1" applyFill="1" applyBorder="1" applyAlignment="1" applyProtection="1">
      <alignment horizontal="center" vertical="center"/>
      <protection locked="0"/>
    </xf>
    <xf numFmtId="14" fontId="0" fillId="38" borderId="46" xfId="0" applyNumberFormat="1" applyFont="1" applyFill="1" applyBorder="1" applyAlignment="1" applyProtection="1">
      <alignment horizontal="center" vertical="center"/>
      <protection locked="0"/>
    </xf>
    <xf numFmtId="14" fontId="0" fillId="38" borderId="63" xfId="0" applyNumberFormat="1" applyFont="1" applyFill="1" applyBorder="1" applyAlignment="1" applyProtection="1">
      <alignment horizontal="center" vertical="center"/>
      <protection locked="0"/>
    </xf>
    <xf numFmtId="0" fontId="0" fillId="35" borderId="20"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51" xfId="0" applyFont="1" applyFill="1" applyBorder="1" applyAlignment="1" applyProtection="1">
      <alignment horizontal="center" vertical="center"/>
      <protection/>
    </xf>
    <xf numFmtId="194" fontId="0" fillId="35" borderId="52" xfId="0" applyNumberFormat="1" applyFont="1" applyFill="1" applyBorder="1" applyAlignment="1" applyProtection="1">
      <alignment horizontal="center" vertical="center"/>
      <protection/>
    </xf>
    <xf numFmtId="194" fontId="0" fillId="35" borderId="21" xfId="0" applyNumberFormat="1" applyFont="1" applyFill="1" applyBorder="1" applyAlignment="1" applyProtection="1">
      <alignment horizontal="center" vertical="center"/>
      <protection/>
    </xf>
    <xf numFmtId="14" fontId="0" fillId="35" borderId="52" xfId="0" applyNumberFormat="1" applyFont="1" applyFill="1" applyBorder="1" applyAlignment="1" applyProtection="1">
      <alignment horizontal="center" vertical="center"/>
      <protection/>
    </xf>
    <xf numFmtId="14" fontId="0" fillId="35" borderId="17" xfId="0" applyNumberFormat="1" applyFont="1" applyFill="1" applyBorder="1" applyAlignment="1" applyProtection="1">
      <alignment horizontal="center" vertical="center"/>
      <protection/>
    </xf>
    <xf numFmtId="14" fontId="0" fillId="35" borderId="21" xfId="0" applyNumberFormat="1" applyFont="1" applyFill="1" applyBorder="1" applyAlignment="1" applyProtection="1">
      <alignment horizontal="center" vertical="center"/>
      <protection/>
    </xf>
    <xf numFmtId="0" fontId="15" fillId="33" borderId="26" xfId="0" applyFont="1" applyFill="1" applyBorder="1" applyAlignment="1" applyProtection="1">
      <alignment horizontal="center" vertical="center"/>
      <protection/>
    </xf>
    <xf numFmtId="0" fontId="15" fillId="33" borderId="14" xfId="0" applyFont="1" applyFill="1" applyBorder="1" applyAlignment="1" applyProtection="1">
      <alignment horizontal="center" vertical="center"/>
      <protection/>
    </xf>
    <xf numFmtId="0" fontId="15" fillId="33" borderId="16" xfId="0" applyFont="1" applyFill="1" applyBorder="1" applyAlignment="1" applyProtection="1">
      <alignment horizontal="center" vertical="center"/>
      <protection/>
    </xf>
    <xf numFmtId="0" fontId="15" fillId="33" borderId="25"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15" fillId="33" borderId="58" xfId="0" applyFont="1" applyFill="1" applyBorder="1" applyAlignment="1" applyProtection="1">
      <alignment horizontal="center" vertical="center"/>
      <protection/>
    </xf>
    <xf numFmtId="0" fontId="4" fillId="33" borderId="20" xfId="0" applyFont="1" applyFill="1" applyBorder="1" applyAlignment="1" applyProtection="1">
      <alignment horizontal="center"/>
      <protection/>
    </xf>
    <xf numFmtId="0" fontId="4" fillId="33" borderId="17" xfId="0" applyFont="1" applyFill="1" applyBorder="1" applyAlignment="1" applyProtection="1">
      <alignment horizontal="center"/>
      <protection/>
    </xf>
    <xf numFmtId="0" fontId="4" fillId="33" borderId="21" xfId="0" applyFont="1" applyFill="1" applyBorder="1" applyAlignment="1" applyProtection="1">
      <alignment horizontal="center"/>
      <protection/>
    </xf>
    <xf numFmtId="0" fontId="0" fillId="35" borderId="45" xfId="0" applyFont="1" applyFill="1" applyBorder="1" applyAlignment="1" applyProtection="1">
      <alignment horizontal="left" vertical="center"/>
      <protection/>
    </xf>
    <xf numFmtId="0" fontId="0" fillId="35" borderId="46" xfId="0" applyFill="1" applyBorder="1" applyAlignment="1" applyProtection="1">
      <alignment horizontal="left"/>
      <protection/>
    </xf>
    <xf numFmtId="0" fontId="0" fillId="35" borderId="64" xfId="0" applyFill="1" applyBorder="1" applyAlignment="1" applyProtection="1">
      <alignment horizontal="left"/>
      <protection/>
    </xf>
    <xf numFmtId="0" fontId="0" fillId="35" borderId="47" xfId="0" applyFont="1" applyFill="1" applyBorder="1" applyAlignment="1" applyProtection="1">
      <alignment horizontal="right" vertical="center"/>
      <protection/>
    </xf>
    <xf numFmtId="0" fontId="0" fillId="35" borderId="10" xfId="0" applyFont="1" applyFill="1" applyBorder="1" applyAlignment="1" applyProtection="1">
      <alignment horizontal="right" vertical="center"/>
      <protection/>
    </xf>
    <xf numFmtId="0" fontId="0" fillId="35" borderId="55" xfId="0" applyFont="1" applyFill="1" applyBorder="1" applyAlignment="1" applyProtection="1">
      <alignment horizontal="right" vertical="center"/>
      <protection/>
    </xf>
    <xf numFmtId="0" fontId="0" fillId="35" borderId="48" xfId="0" applyFont="1" applyFill="1" applyBorder="1" applyAlignment="1" applyProtection="1">
      <alignment horizontal="right" vertical="center"/>
      <protection/>
    </xf>
    <xf numFmtId="0" fontId="0" fillId="35" borderId="18" xfId="0" applyFont="1" applyFill="1" applyBorder="1" applyAlignment="1" applyProtection="1">
      <alignment horizontal="right" vertical="center"/>
      <protection/>
    </xf>
    <xf numFmtId="0" fontId="0" fillId="35" borderId="56" xfId="0" applyFont="1" applyFill="1" applyBorder="1" applyAlignment="1" applyProtection="1">
      <alignment horizontal="right" vertical="center"/>
      <protection/>
    </xf>
    <xf numFmtId="0" fontId="0" fillId="35" borderId="46" xfId="0" applyFont="1" applyFill="1" applyBorder="1" applyAlignment="1" applyProtection="1">
      <alignment horizontal="left" vertical="center"/>
      <protection/>
    </xf>
    <xf numFmtId="0" fontId="0" fillId="35" borderId="64" xfId="0" applyFont="1" applyFill="1" applyBorder="1" applyAlignment="1" applyProtection="1">
      <alignment horizontal="left" vertical="center"/>
      <protection/>
    </xf>
    <xf numFmtId="0" fontId="0" fillId="35" borderId="48" xfId="0" applyFont="1" applyFill="1" applyBorder="1" applyAlignment="1" applyProtection="1">
      <alignment horizontal="left" vertical="center"/>
      <protection locked="0"/>
    </xf>
    <xf numFmtId="0" fontId="0" fillId="35" borderId="18" xfId="0" applyFont="1" applyFill="1" applyBorder="1" applyAlignment="1" applyProtection="1">
      <alignment horizontal="left" vertical="center"/>
      <protection locked="0"/>
    </xf>
    <xf numFmtId="0" fontId="0" fillId="35" borderId="56" xfId="0" applyFont="1" applyFill="1" applyBorder="1" applyAlignment="1" applyProtection="1">
      <alignment horizontal="left" vertical="center"/>
      <protection locked="0"/>
    </xf>
    <xf numFmtId="0" fontId="0" fillId="37" borderId="65" xfId="0" applyFont="1" applyFill="1" applyBorder="1" applyAlignment="1" applyProtection="1">
      <alignment horizontal="center" vertical="center"/>
      <protection/>
    </xf>
    <xf numFmtId="0" fontId="0" fillId="37" borderId="66" xfId="0" applyFont="1" applyFill="1" applyBorder="1" applyAlignment="1" applyProtection="1">
      <alignment horizontal="center" vertical="center"/>
      <protection/>
    </xf>
    <xf numFmtId="0" fontId="0" fillId="37" borderId="67" xfId="0" applyFont="1" applyFill="1" applyBorder="1" applyAlignment="1" applyProtection="1">
      <alignment horizontal="center" vertical="center"/>
      <protection/>
    </xf>
    <xf numFmtId="14" fontId="0" fillId="49" borderId="29" xfId="0" applyNumberFormat="1" applyFont="1" applyFill="1" applyBorder="1" applyAlignment="1" applyProtection="1">
      <alignment horizontal="center" vertical="center"/>
      <protection locked="0"/>
    </xf>
    <xf numFmtId="14" fontId="0" fillId="49" borderId="34" xfId="0" applyNumberFormat="1" applyFont="1" applyFill="1" applyBorder="1" applyAlignment="1" applyProtection="1">
      <alignment horizontal="center" vertical="center"/>
      <protection locked="0"/>
    </xf>
    <xf numFmtId="0" fontId="0" fillId="32" borderId="20" xfId="0" applyFill="1" applyBorder="1" applyAlignment="1" applyProtection="1">
      <alignment horizontal="center"/>
      <protection/>
    </xf>
    <xf numFmtId="0" fontId="0" fillId="32" borderId="17" xfId="0" applyFill="1" applyBorder="1" applyAlignment="1" applyProtection="1">
      <alignment horizontal="center"/>
      <protection/>
    </xf>
    <xf numFmtId="0" fontId="0" fillId="32" borderId="21" xfId="0" applyFill="1" applyBorder="1" applyAlignment="1" applyProtection="1">
      <alignment horizontal="center"/>
      <protection/>
    </xf>
    <xf numFmtId="0" fontId="0" fillId="52" borderId="47" xfId="0" applyFont="1" applyFill="1" applyBorder="1" applyAlignment="1" applyProtection="1">
      <alignment horizontal="center" vertical="center"/>
      <protection/>
    </xf>
    <xf numFmtId="0" fontId="0" fillId="52" borderId="10" xfId="0" applyFont="1" applyFill="1" applyBorder="1" applyAlignment="1" applyProtection="1">
      <alignment horizontal="center" vertical="center"/>
      <protection/>
    </xf>
    <xf numFmtId="0" fontId="0" fillId="52" borderId="11" xfId="0" applyFont="1" applyFill="1" applyBorder="1" applyAlignment="1" applyProtection="1">
      <alignment horizontal="center" vertical="center"/>
      <protection/>
    </xf>
    <xf numFmtId="14" fontId="0" fillId="38" borderId="48" xfId="0" applyNumberFormat="1" applyFont="1" applyFill="1" applyBorder="1" applyAlignment="1" applyProtection="1">
      <alignment horizontal="center" vertical="center"/>
      <protection locked="0"/>
    </xf>
    <xf numFmtId="14" fontId="0" fillId="38" borderId="18" xfId="0" applyNumberFormat="1" applyFont="1" applyFill="1" applyBorder="1" applyAlignment="1" applyProtection="1">
      <alignment horizontal="center" vertical="center"/>
      <protection locked="0"/>
    </xf>
    <xf numFmtId="14" fontId="0" fillId="38" borderId="19" xfId="0" applyNumberFormat="1" applyFont="1" applyFill="1" applyBorder="1" applyAlignment="1" applyProtection="1">
      <alignment horizontal="center" vertical="center"/>
      <protection locked="0"/>
    </xf>
    <xf numFmtId="0" fontId="0" fillId="37" borderId="68" xfId="0" applyFont="1" applyFill="1" applyBorder="1" applyAlignment="1" applyProtection="1">
      <alignment horizontal="center" vertical="center"/>
      <protection/>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0" borderId="13" xfId="52" applyBorder="1" applyAlignment="1" applyProtection="1">
      <alignment horizontal="center"/>
      <protection locked="0"/>
    </xf>
    <xf numFmtId="0" fontId="0" fillId="0" borderId="0" xfId="52" applyBorder="1" applyAlignment="1" applyProtection="1">
      <alignment horizontal="center"/>
      <protection locked="0"/>
    </xf>
    <xf numFmtId="0" fontId="0" fillId="0" borderId="24" xfId="52" applyBorder="1" applyAlignment="1" applyProtection="1">
      <alignment horizontal="center"/>
      <protection locked="0"/>
    </xf>
    <xf numFmtId="0" fontId="0" fillId="35" borderId="71" xfId="52" applyFill="1" applyBorder="1" applyAlignment="1" applyProtection="1">
      <alignment horizontal="center"/>
      <protection/>
    </xf>
    <xf numFmtId="0" fontId="0" fillId="35" borderId="29" xfId="52" applyFill="1" applyBorder="1" applyAlignment="1" applyProtection="1">
      <alignment horizontal="center"/>
      <protection/>
    </xf>
    <xf numFmtId="0" fontId="0" fillId="32" borderId="27" xfId="52" applyFill="1" applyBorder="1" applyAlignment="1" applyProtection="1">
      <alignment horizontal="center"/>
      <protection/>
    </xf>
    <xf numFmtId="0" fontId="0" fillId="32" borderId="11" xfId="52" applyFill="1" applyBorder="1" applyAlignment="1" applyProtection="1">
      <alignment horizontal="center"/>
      <protection/>
    </xf>
    <xf numFmtId="0" fontId="0" fillId="35" borderId="72" xfId="52" applyFill="1" applyBorder="1" applyAlignment="1" applyProtection="1">
      <alignment horizontal="center"/>
      <protection/>
    </xf>
    <xf numFmtId="0" fontId="0" fillId="35" borderId="62" xfId="52" applyFill="1" applyBorder="1" applyAlignment="1" applyProtection="1">
      <alignment horizontal="center"/>
      <protection/>
    </xf>
    <xf numFmtId="0" fontId="0" fillId="35" borderId="32" xfId="52" applyFill="1" applyBorder="1" applyAlignment="1" applyProtection="1">
      <alignment horizontal="center"/>
      <protection/>
    </xf>
    <xf numFmtId="0" fontId="0" fillId="0" borderId="55" xfId="52" applyBorder="1" applyAlignment="1" applyProtection="1">
      <alignment horizontal="center"/>
      <protection locked="0"/>
    </xf>
    <xf numFmtId="0" fontId="0" fillId="0" borderId="29" xfId="52" applyBorder="1" applyAlignment="1" applyProtection="1">
      <alignment horizontal="center"/>
      <protection locked="0"/>
    </xf>
    <xf numFmtId="0" fontId="0" fillId="35" borderId="34" xfId="52" applyFill="1" applyBorder="1" applyAlignment="1" applyProtection="1">
      <alignment horizontal="center"/>
      <protection/>
    </xf>
    <xf numFmtId="0" fontId="0" fillId="0" borderId="25" xfId="52" applyBorder="1" applyAlignment="1" applyProtection="1">
      <alignment horizontal="center"/>
      <protection locked="0"/>
    </xf>
    <xf numFmtId="0" fontId="0" fillId="0" borderId="12" xfId="52" applyBorder="1" applyAlignment="1" applyProtection="1">
      <alignment horizontal="center"/>
      <protection locked="0"/>
    </xf>
    <xf numFmtId="0" fontId="0" fillId="0" borderId="58" xfId="52" applyBorder="1" applyAlignment="1" applyProtection="1">
      <alignment horizontal="center"/>
      <protection locked="0"/>
    </xf>
    <xf numFmtId="0" fontId="0" fillId="0" borderId="56" xfId="52" applyBorder="1" applyAlignment="1" applyProtection="1">
      <alignment horizontal="center"/>
      <protection locked="0"/>
    </xf>
    <xf numFmtId="0" fontId="0" fillId="0" borderId="32" xfId="52" applyBorder="1" applyAlignment="1" applyProtection="1">
      <alignment horizontal="center"/>
      <protection locked="0"/>
    </xf>
    <xf numFmtId="0" fontId="0" fillId="35" borderId="46" xfId="52" applyFill="1" applyBorder="1" applyAlignment="1" applyProtection="1">
      <alignment horizontal="center"/>
      <protection/>
    </xf>
    <xf numFmtId="0" fontId="0" fillId="35" borderId="63" xfId="52" applyFill="1" applyBorder="1" applyAlignment="1" applyProtection="1">
      <alignment horizontal="center"/>
      <protection/>
    </xf>
    <xf numFmtId="0" fontId="0" fillId="35" borderId="47" xfId="52" applyFill="1" applyBorder="1" applyAlignment="1" applyProtection="1">
      <alignment horizontal="right"/>
      <protection locked="0"/>
    </xf>
    <xf numFmtId="0" fontId="0" fillId="35" borderId="10" xfId="52" applyFill="1" applyBorder="1" applyAlignment="1" applyProtection="1">
      <alignment horizontal="right"/>
      <protection locked="0"/>
    </xf>
    <xf numFmtId="0" fontId="0" fillId="35" borderId="11" xfId="52" applyFill="1" applyBorder="1" applyAlignment="1" applyProtection="1">
      <alignment horizontal="right"/>
      <protection locked="0"/>
    </xf>
    <xf numFmtId="0" fontId="14" fillId="33" borderId="26" xfId="52" applyFont="1" applyFill="1" applyBorder="1" applyAlignment="1" applyProtection="1">
      <alignment horizontal="center"/>
      <protection/>
    </xf>
    <xf numFmtId="0" fontId="14" fillId="33" borderId="14" xfId="52" applyFont="1" applyFill="1" applyBorder="1" applyAlignment="1" applyProtection="1">
      <alignment horizontal="center"/>
      <protection/>
    </xf>
    <xf numFmtId="0" fontId="14" fillId="33" borderId="16" xfId="52" applyFont="1" applyFill="1" applyBorder="1" applyAlignment="1" applyProtection="1">
      <alignment horizontal="center"/>
      <protection/>
    </xf>
    <xf numFmtId="0" fontId="14" fillId="33" borderId="25" xfId="52" applyFont="1" applyFill="1" applyBorder="1" applyAlignment="1" applyProtection="1">
      <alignment horizontal="center"/>
      <protection/>
    </xf>
    <xf numFmtId="0" fontId="14" fillId="33" borderId="12" xfId="52" applyFont="1" applyFill="1" applyBorder="1" applyAlignment="1" applyProtection="1">
      <alignment horizontal="center"/>
      <protection/>
    </xf>
    <xf numFmtId="0" fontId="14" fillId="33" borderId="58" xfId="52" applyFont="1" applyFill="1" applyBorder="1" applyAlignment="1" applyProtection="1">
      <alignment horizontal="center"/>
      <protection/>
    </xf>
    <xf numFmtId="0" fontId="0" fillId="35" borderId="73" xfId="52" applyFill="1" applyBorder="1" applyAlignment="1" applyProtection="1">
      <alignment/>
      <protection/>
    </xf>
    <xf numFmtId="0" fontId="0" fillId="35" borderId="15" xfId="52" applyFill="1" applyBorder="1" applyAlignment="1" applyProtection="1">
      <alignment/>
      <protection/>
    </xf>
    <xf numFmtId="0" fontId="0" fillId="35" borderId="47" xfId="52" applyFill="1" applyBorder="1" applyAlignment="1" applyProtection="1">
      <alignment horizontal="center"/>
      <protection/>
    </xf>
    <xf numFmtId="0" fontId="0" fillId="35" borderId="55" xfId="52" applyFill="1" applyBorder="1" applyAlignment="1" applyProtection="1">
      <alignment horizontal="center"/>
      <protection/>
    </xf>
    <xf numFmtId="0" fontId="0" fillId="35" borderId="49" xfId="52" applyFill="1" applyBorder="1" applyAlignment="1" applyProtection="1">
      <alignment horizontal="center"/>
      <protection/>
    </xf>
    <xf numFmtId="0" fontId="0" fillId="35" borderId="59" xfId="52" applyFill="1" applyBorder="1" applyAlignment="1" applyProtection="1">
      <alignment horizontal="center"/>
      <protection/>
    </xf>
    <xf numFmtId="0" fontId="0" fillId="35" borderId="73" xfId="52" applyFill="1" applyBorder="1" applyAlignment="1" applyProtection="1">
      <alignment horizontal="center"/>
      <protection/>
    </xf>
    <xf numFmtId="0" fontId="0" fillId="35" borderId="15" xfId="52" applyFill="1" applyBorder="1" applyAlignment="1" applyProtection="1">
      <alignment horizontal="center"/>
      <protection/>
    </xf>
    <xf numFmtId="0" fontId="14" fillId="33" borderId="26" xfId="52" applyFont="1" applyFill="1" applyBorder="1" applyAlignment="1" applyProtection="1">
      <alignment horizontal="center" vertical="center"/>
      <protection/>
    </xf>
    <xf numFmtId="0" fontId="14" fillId="33" borderId="14" xfId="52" applyFont="1" applyFill="1" applyBorder="1" applyAlignment="1" applyProtection="1">
      <alignment horizontal="center" vertical="center"/>
      <protection/>
    </xf>
    <xf numFmtId="0" fontId="14" fillId="33" borderId="16" xfId="52" applyFont="1" applyFill="1" applyBorder="1" applyAlignment="1" applyProtection="1">
      <alignment horizontal="center" vertical="center"/>
      <protection/>
    </xf>
    <xf numFmtId="0" fontId="14" fillId="33" borderId="25" xfId="52" applyFont="1" applyFill="1" applyBorder="1" applyAlignment="1" applyProtection="1">
      <alignment horizontal="center" vertical="center"/>
      <protection/>
    </xf>
    <xf numFmtId="0" fontId="14" fillId="33" borderId="12" xfId="52" applyFont="1" applyFill="1" applyBorder="1" applyAlignment="1" applyProtection="1">
      <alignment horizontal="center" vertical="center"/>
      <protection/>
    </xf>
    <xf numFmtId="0" fontId="14" fillId="33" borderId="58" xfId="52" applyFont="1" applyFill="1" applyBorder="1" applyAlignment="1" applyProtection="1">
      <alignment horizontal="center" vertical="center"/>
      <protection/>
    </xf>
    <xf numFmtId="0" fontId="0" fillId="49" borderId="27" xfId="52" applyFill="1" applyBorder="1" applyAlignment="1" applyProtection="1">
      <alignment horizontal="center"/>
      <protection locked="0"/>
    </xf>
    <xf numFmtId="0" fontId="0" fillId="49" borderId="10" xfId="52" applyFill="1" applyBorder="1" applyAlignment="1" applyProtection="1">
      <alignment horizontal="center"/>
      <protection locked="0"/>
    </xf>
    <xf numFmtId="0" fontId="0" fillId="49" borderId="11" xfId="52" applyFill="1" applyBorder="1" applyAlignment="1" applyProtection="1">
      <alignment horizontal="center"/>
      <protection locked="0"/>
    </xf>
    <xf numFmtId="0" fontId="0" fillId="49" borderId="45" xfId="52" applyFill="1" applyBorder="1" applyAlignment="1" applyProtection="1">
      <alignment horizontal="center"/>
      <protection locked="0"/>
    </xf>
    <xf numFmtId="0" fontId="0" fillId="49" borderId="46" xfId="52" applyFill="1" applyBorder="1" applyAlignment="1" applyProtection="1">
      <alignment horizontal="center"/>
      <protection locked="0"/>
    </xf>
    <xf numFmtId="0" fontId="0" fillId="49" borderId="63" xfId="52" applyFill="1" applyBorder="1" applyAlignment="1" applyProtection="1">
      <alignment horizontal="center"/>
      <protection locked="0"/>
    </xf>
    <xf numFmtId="0" fontId="0" fillId="35" borderId="71" xfId="52" applyFill="1" applyBorder="1" applyAlignment="1" applyProtection="1">
      <alignment horizontal="right"/>
      <protection locked="0"/>
    </xf>
    <xf numFmtId="0" fontId="0" fillId="35" borderId="29" xfId="52" applyFill="1" applyBorder="1" applyAlignment="1" applyProtection="1">
      <alignment horizontal="right"/>
      <protection locked="0"/>
    </xf>
    <xf numFmtId="0" fontId="0" fillId="35" borderId="34" xfId="52" applyFill="1" applyBorder="1" applyAlignment="1" applyProtection="1">
      <alignment horizontal="right"/>
      <protection locked="0"/>
    </xf>
    <xf numFmtId="0" fontId="0" fillId="35" borderId="49" xfId="52" applyFill="1" applyBorder="1" applyAlignment="1" applyProtection="1">
      <alignment horizontal="right"/>
      <protection locked="0"/>
    </xf>
    <xf numFmtId="0" fontId="0" fillId="35" borderId="50" xfId="52" applyFill="1" applyBorder="1" applyAlignment="1" applyProtection="1">
      <alignment horizontal="right"/>
      <protection locked="0"/>
    </xf>
    <xf numFmtId="0" fontId="0" fillId="35" borderId="48" xfId="52" applyFill="1" applyBorder="1" applyAlignment="1" applyProtection="1">
      <alignment horizontal="right"/>
      <protection locked="0"/>
    </xf>
    <xf numFmtId="0" fontId="0" fillId="35" borderId="18" xfId="52" applyFill="1" applyBorder="1" applyAlignment="1" applyProtection="1">
      <alignment horizontal="right"/>
      <protection locked="0"/>
    </xf>
    <xf numFmtId="14" fontId="0" fillId="49" borderId="48" xfId="52" applyNumberFormat="1" applyFill="1" applyBorder="1" applyAlignment="1" applyProtection="1">
      <alignment horizontal="center"/>
      <protection locked="0"/>
    </xf>
    <xf numFmtId="14" fontId="0" fillId="49" borderId="18" xfId="52" applyNumberFormat="1" applyFill="1" applyBorder="1" applyAlignment="1" applyProtection="1">
      <alignment horizontal="center"/>
      <protection locked="0"/>
    </xf>
    <xf numFmtId="14" fontId="0" fillId="49" borderId="19" xfId="52" applyNumberFormat="1" applyFill="1" applyBorder="1" applyAlignment="1" applyProtection="1">
      <alignment horizontal="center"/>
      <protection locked="0"/>
    </xf>
    <xf numFmtId="0" fontId="0" fillId="35" borderId="27" xfId="52" applyFill="1" applyBorder="1" applyAlignment="1" applyProtection="1">
      <alignment horizontal="center"/>
      <protection/>
    </xf>
    <xf numFmtId="0" fontId="0" fillId="35" borderId="11" xfId="52" applyFill="1" applyBorder="1" applyAlignment="1" applyProtection="1">
      <alignment horizontal="center"/>
      <protection/>
    </xf>
    <xf numFmtId="0" fontId="0" fillId="35" borderId="74" xfId="52" applyFill="1" applyBorder="1" applyAlignment="1" applyProtection="1">
      <alignment horizontal="center"/>
      <protection/>
    </xf>
    <xf numFmtId="207" fontId="0" fillId="40" borderId="17" xfId="0" applyNumberFormat="1" applyFill="1" applyBorder="1" applyAlignment="1" applyProtection="1">
      <alignment horizontal="left" vertical="center"/>
      <protection/>
    </xf>
    <xf numFmtId="207" fontId="0" fillId="40" borderId="21" xfId="0" applyNumberFormat="1" applyFill="1" applyBorder="1" applyAlignment="1" applyProtection="1">
      <alignment horizontal="left" vertical="center"/>
      <protection/>
    </xf>
    <xf numFmtId="0" fontId="3" fillId="40" borderId="17" xfId="0" applyFont="1" applyFill="1" applyBorder="1" applyAlignment="1" applyProtection="1">
      <alignment horizontal="left" vertical="center"/>
      <protection/>
    </xf>
    <xf numFmtId="207" fontId="0" fillId="40" borderId="52" xfId="0" applyNumberFormat="1" applyFont="1" applyFill="1" applyBorder="1" applyAlignment="1" applyProtection="1">
      <alignment horizontal="left" vertical="center"/>
      <protection/>
    </xf>
    <xf numFmtId="0" fontId="20" fillId="0" borderId="26" xfId="0" applyFont="1" applyBorder="1" applyAlignment="1" applyProtection="1">
      <alignment horizontal="left" vertical="center"/>
      <protection/>
    </xf>
    <xf numFmtId="0" fontId="20" fillId="0" borderId="14" xfId="0" applyFont="1" applyBorder="1" applyAlignment="1" applyProtection="1">
      <alignment horizontal="left" vertical="center"/>
      <protection/>
    </xf>
    <xf numFmtId="0" fontId="20" fillId="0" borderId="16" xfId="0" applyFont="1" applyBorder="1" applyAlignment="1" applyProtection="1">
      <alignment horizontal="left" vertical="center"/>
      <protection/>
    </xf>
    <xf numFmtId="0" fontId="20" fillId="0" borderId="25" xfId="0" applyFont="1" applyBorder="1" applyAlignment="1" applyProtection="1">
      <alignment horizontal="left" vertical="center"/>
      <protection/>
    </xf>
    <xf numFmtId="0" fontId="20" fillId="0" borderId="12" xfId="0" applyFont="1" applyBorder="1" applyAlignment="1" applyProtection="1">
      <alignment horizontal="left" vertical="center"/>
      <protection/>
    </xf>
    <xf numFmtId="0" fontId="20" fillId="0" borderId="58" xfId="0" applyFont="1" applyBorder="1" applyAlignment="1" applyProtection="1">
      <alignment horizontal="left" vertical="center"/>
      <protection/>
    </xf>
    <xf numFmtId="0" fontId="9" fillId="40" borderId="12" xfId="0" applyNumberFormat="1" applyFont="1" applyFill="1" applyBorder="1" applyAlignment="1" applyProtection="1">
      <alignment horizontal="left" vertical="center"/>
      <protection/>
    </xf>
    <xf numFmtId="0" fontId="9" fillId="40" borderId="58" xfId="0" applyNumberFormat="1" applyFont="1" applyFill="1" applyBorder="1" applyAlignment="1" applyProtection="1">
      <alignment horizontal="left" vertical="center"/>
      <protection/>
    </xf>
    <xf numFmtId="0" fontId="6" fillId="40" borderId="26" xfId="0" applyNumberFormat="1" applyFont="1" applyFill="1" applyBorder="1" applyAlignment="1" applyProtection="1">
      <alignment horizontal="center" vertical="center"/>
      <protection/>
    </xf>
    <xf numFmtId="0" fontId="6" fillId="40" borderId="14" xfId="0" applyNumberFormat="1" applyFont="1" applyFill="1" applyBorder="1" applyAlignment="1" applyProtection="1">
      <alignment horizontal="center" vertical="center"/>
      <protection/>
    </xf>
    <xf numFmtId="0" fontId="6" fillId="40" borderId="13" xfId="0" applyNumberFormat="1" applyFont="1" applyFill="1" applyBorder="1" applyAlignment="1" applyProtection="1">
      <alignment horizontal="center" vertical="center"/>
      <protection/>
    </xf>
    <xf numFmtId="0" fontId="6" fillId="40" borderId="0" xfId="0" applyNumberFormat="1" applyFont="1" applyFill="1" applyBorder="1" applyAlignment="1" applyProtection="1">
      <alignment horizontal="center" vertical="center"/>
      <protection/>
    </xf>
    <xf numFmtId="0" fontId="6" fillId="40" borderId="25" xfId="0" applyNumberFormat="1" applyFont="1" applyFill="1" applyBorder="1" applyAlignment="1" applyProtection="1">
      <alignment horizontal="center" vertical="center"/>
      <protection/>
    </xf>
    <xf numFmtId="0" fontId="6" fillId="40" borderId="12" xfId="0" applyNumberFormat="1" applyFont="1" applyFill="1" applyBorder="1" applyAlignment="1" applyProtection="1">
      <alignment horizontal="center" vertical="center"/>
      <protection/>
    </xf>
    <xf numFmtId="0" fontId="7" fillId="40" borderId="14" xfId="0" applyNumberFormat="1" applyFont="1" applyFill="1" applyBorder="1" applyAlignment="1" applyProtection="1">
      <alignment horizontal="left"/>
      <protection/>
    </xf>
    <xf numFmtId="0" fontId="7" fillId="40" borderId="16" xfId="0" applyNumberFormat="1" applyFont="1" applyFill="1" applyBorder="1" applyAlignment="1" applyProtection="1">
      <alignment horizontal="left"/>
      <protection/>
    </xf>
    <xf numFmtId="0" fontId="7" fillId="40" borderId="0" xfId="0" applyNumberFormat="1" applyFont="1" applyFill="1" applyBorder="1" applyAlignment="1" applyProtection="1">
      <alignment horizontal="left"/>
      <protection/>
    </xf>
    <xf numFmtId="0" fontId="7" fillId="40" borderId="24" xfId="0" applyNumberFormat="1" applyFont="1" applyFill="1" applyBorder="1" applyAlignment="1" applyProtection="1">
      <alignment horizontal="left"/>
      <protection/>
    </xf>
    <xf numFmtId="0" fontId="0" fillId="32" borderId="33" xfId="52" applyFill="1" applyBorder="1" applyAlignment="1" applyProtection="1">
      <alignment horizontal="center"/>
      <protection/>
    </xf>
    <xf numFmtId="0" fontId="0" fillId="32" borderId="19" xfId="52" applyFill="1" applyBorder="1" applyAlignment="1" applyProtection="1">
      <alignment horizontal="center"/>
      <protection/>
    </xf>
    <xf numFmtId="0" fontId="0" fillId="53" borderId="71" xfId="52" applyFill="1" applyBorder="1" applyAlignment="1" applyProtection="1">
      <alignment horizontal="center"/>
      <protection locked="0"/>
    </xf>
    <xf numFmtId="0" fontId="0" fillId="53" borderId="29" xfId="52" applyFill="1" applyBorder="1" applyAlignment="1" applyProtection="1">
      <alignment horizontal="center"/>
      <protection locked="0"/>
    </xf>
    <xf numFmtId="0" fontId="0" fillId="0" borderId="68" xfId="52" applyBorder="1" applyAlignment="1" applyProtection="1">
      <alignment horizontal="center"/>
      <protection locked="0"/>
    </xf>
    <xf numFmtId="0" fontId="0" fillId="35" borderId="71" xfId="52" applyFill="1" applyBorder="1" applyAlignment="1" applyProtection="1">
      <alignment horizontal="center" vertical="center"/>
      <protection/>
    </xf>
    <xf numFmtId="0" fontId="0" fillId="35" borderId="29" xfId="52" applyFill="1" applyBorder="1" applyAlignment="1" applyProtection="1">
      <alignment horizontal="center" vertical="center"/>
      <protection/>
    </xf>
    <xf numFmtId="0" fontId="0" fillId="54" borderId="71" xfId="52" applyFill="1" applyBorder="1" applyAlignment="1" applyProtection="1">
      <alignment horizontal="center"/>
      <protection/>
    </xf>
    <xf numFmtId="0" fontId="0" fillId="54" borderId="29" xfId="52" applyFill="1" applyBorder="1" applyAlignment="1" applyProtection="1">
      <alignment horizontal="center"/>
      <protection/>
    </xf>
    <xf numFmtId="0" fontId="0" fillId="35" borderId="25" xfId="52" applyFill="1" applyBorder="1" applyAlignment="1" applyProtection="1">
      <alignment horizontal="center" vertical="center"/>
      <protection/>
    </xf>
    <xf numFmtId="0" fontId="0" fillId="35" borderId="68" xfId="52" applyFill="1" applyBorder="1" applyAlignment="1" applyProtection="1">
      <alignment horizontal="center" vertical="center"/>
      <protection/>
    </xf>
    <xf numFmtId="0" fontId="0" fillId="54" borderId="68" xfId="52" applyFill="1" applyBorder="1" applyAlignment="1" applyProtection="1">
      <alignment horizontal="center"/>
      <protection/>
    </xf>
    <xf numFmtId="0" fontId="0" fillId="54" borderId="69" xfId="52" applyFill="1" applyBorder="1" applyAlignment="1" applyProtection="1">
      <alignment horizontal="center"/>
      <protection/>
    </xf>
    <xf numFmtId="0" fontId="0" fillId="35" borderId="30" xfId="52" applyFill="1" applyBorder="1" applyAlignment="1" applyProtection="1">
      <alignment horizontal="center"/>
      <protection/>
    </xf>
    <xf numFmtId="0" fontId="0" fillId="35" borderId="75" xfId="52" applyFill="1" applyBorder="1" applyAlignment="1" applyProtection="1">
      <alignment horizontal="center"/>
      <protection/>
    </xf>
    <xf numFmtId="0" fontId="0" fillId="54" borderId="70" xfId="52" applyFill="1" applyBorder="1" applyAlignment="1" applyProtection="1">
      <alignment horizontal="center"/>
      <protection/>
    </xf>
    <xf numFmtId="0" fontId="0" fillId="49" borderId="47" xfId="52" applyFill="1" applyBorder="1" applyAlignment="1" applyProtection="1">
      <alignment horizontal="center"/>
      <protection locked="0"/>
    </xf>
    <xf numFmtId="0" fontId="0" fillId="0" borderId="10" xfId="52" applyBorder="1" applyAlignment="1" applyProtection="1">
      <alignment/>
      <protection locked="0"/>
    </xf>
    <xf numFmtId="0" fontId="0" fillId="0" borderId="11" xfId="52" applyBorder="1" applyAlignment="1" applyProtection="1">
      <alignment/>
      <protection locked="0"/>
    </xf>
    <xf numFmtId="0" fontId="0" fillId="35" borderId="44" xfId="52" applyFill="1" applyBorder="1" applyAlignment="1" applyProtection="1">
      <alignment horizontal="center"/>
      <protection/>
    </xf>
    <xf numFmtId="0" fontId="0" fillId="35" borderId="58" xfId="52" applyFill="1" applyBorder="1" applyAlignment="1" applyProtection="1">
      <alignment horizontal="center"/>
      <protection/>
    </xf>
    <xf numFmtId="0" fontId="0" fillId="35" borderId="76" xfId="52" applyFill="1" applyBorder="1" applyAlignment="1" applyProtection="1">
      <alignment horizontal="center" vertical="center"/>
      <protection/>
    </xf>
    <xf numFmtId="0" fontId="0" fillId="35" borderId="77" xfId="52" applyFill="1" applyBorder="1" applyAlignment="1" applyProtection="1">
      <alignment horizontal="center" vertical="center"/>
      <protection/>
    </xf>
    <xf numFmtId="0" fontId="0" fillId="35" borderId="49" xfId="52" applyFill="1" applyBorder="1" applyAlignment="1" applyProtection="1">
      <alignment horizontal="center" vertical="center"/>
      <protection/>
    </xf>
    <xf numFmtId="0" fontId="0" fillId="35" borderId="73" xfId="52" applyFill="1" applyBorder="1" applyAlignment="1" applyProtection="1">
      <alignment horizontal="center" vertical="center"/>
      <protection/>
    </xf>
    <xf numFmtId="0" fontId="0" fillId="35" borderId="13" xfId="52" applyFill="1" applyBorder="1" applyAlignment="1" applyProtection="1">
      <alignment horizontal="center" vertical="center"/>
      <protection/>
    </xf>
    <xf numFmtId="0" fontId="0" fillId="35" borderId="78" xfId="52" applyFill="1" applyBorder="1" applyAlignment="1" applyProtection="1">
      <alignment horizontal="center" vertical="center"/>
      <protection/>
    </xf>
    <xf numFmtId="0" fontId="0" fillId="0" borderId="14" xfId="52" applyBorder="1" applyAlignment="1" applyProtection="1">
      <alignment/>
      <protection/>
    </xf>
    <xf numFmtId="0" fontId="0" fillId="0" borderId="16" xfId="52" applyBorder="1" applyAlignment="1" applyProtection="1">
      <alignment/>
      <protection/>
    </xf>
    <xf numFmtId="0" fontId="0" fillId="0" borderId="25" xfId="52" applyBorder="1" applyAlignment="1" applyProtection="1">
      <alignment/>
      <protection/>
    </xf>
    <xf numFmtId="0" fontId="0" fillId="0" borderId="12" xfId="52" applyBorder="1" applyAlignment="1" applyProtection="1">
      <alignment/>
      <protection/>
    </xf>
    <xf numFmtId="0" fontId="0" fillId="0" borderId="58" xfId="52" applyBorder="1" applyAlignment="1" applyProtection="1">
      <alignment/>
      <protection/>
    </xf>
    <xf numFmtId="0" fontId="0" fillId="49" borderId="49" xfId="52" applyFill="1" applyBorder="1" applyAlignment="1" applyProtection="1">
      <alignment horizontal="center"/>
      <protection locked="0"/>
    </xf>
    <xf numFmtId="0" fontId="0" fillId="0" borderId="50" xfId="52" applyBorder="1" applyAlignment="1" applyProtection="1">
      <alignment/>
      <protection locked="0"/>
    </xf>
    <xf numFmtId="0" fontId="0" fillId="0" borderId="59" xfId="52" applyBorder="1" applyAlignment="1" applyProtection="1">
      <alignment/>
      <protection locked="0"/>
    </xf>
    <xf numFmtId="0" fontId="0" fillId="35" borderId="59" xfId="52" applyFill="1" applyBorder="1" applyAlignment="1" applyProtection="1">
      <alignment horizontal="right"/>
      <protection locked="0"/>
    </xf>
    <xf numFmtId="0" fontId="0" fillId="35" borderId="26" xfId="52" applyFill="1" applyBorder="1" applyAlignment="1" applyProtection="1">
      <alignment horizontal="center"/>
      <protection/>
    </xf>
    <xf numFmtId="0" fontId="0" fillId="35" borderId="14" xfId="52" applyFill="1" applyBorder="1" applyAlignment="1" applyProtection="1">
      <alignment/>
      <protection/>
    </xf>
    <xf numFmtId="0" fontId="0" fillId="35" borderId="16" xfId="52" applyFill="1" applyBorder="1" applyAlignment="1" applyProtection="1">
      <alignment/>
      <protection/>
    </xf>
    <xf numFmtId="0" fontId="0" fillId="49" borderId="48" xfId="52" applyFill="1" applyBorder="1" applyAlignment="1" applyProtection="1">
      <alignment horizontal="center"/>
      <protection locked="0"/>
    </xf>
    <xf numFmtId="0" fontId="0" fillId="0" borderId="18" xfId="52" applyBorder="1" applyAlignment="1" applyProtection="1">
      <alignment/>
      <protection locked="0"/>
    </xf>
    <xf numFmtId="0" fontId="0" fillId="0" borderId="19" xfId="52" applyBorder="1" applyAlignment="1" applyProtection="1">
      <alignment/>
      <protection locked="0"/>
    </xf>
    <xf numFmtId="0" fontId="0" fillId="35" borderId="14" xfId="52" applyFill="1" applyBorder="1" applyAlignment="1" applyProtection="1">
      <alignment horizontal="center"/>
      <protection/>
    </xf>
    <xf numFmtId="0" fontId="0" fillId="0" borderId="47" xfId="52" applyBorder="1" applyAlignment="1" applyProtection="1">
      <alignment horizontal="center"/>
      <protection locked="0"/>
    </xf>
    <xf numFmtId="0" fontId="0" fillId="35" borderId="19" xfId="52" applyFill="1" applyBorder="1" applyAlignment="1" applyProtection="1">
      <alignment horizontal="right"/>
      <protection locked="0"/>
    </xf>
    <xf numFmtId="0" fontId="0" fillId="54" borderId="34" xfId="52" applyFill="1" applyBorder="1" applyAlignment="1" applyProtection="1">
      <alignment horizontal="center"/>
      <protection/>
    </xf>
    <xf numFmtId="0" fontId="0" fillId="0" borderId="71" xfId="52" applyBorder="1" applyAlignment="1" applyProtection="1">
      <alignment horizontal="center"/>
      <protection locked="0"/>
    </xf>
    <xf numFmtId="0" fontId="0" fillId="35" borderId="77" xfId="52" applyFill="1" applyBorder="1" applyAlignment="1" applyProtection="1">
      <alignment/>
      <protection/>
    </xf>
    <xf numFmtId="0" fontId="0" fillId="35" borderId="30" xfId="52" applyFill="1" applyBorder="1" applyAlignment="1" applyProtection="1">
      <alignment/>
      <protection/>
    </xf>
    <xf numFmtId="0" fontId="0" fillId="54" borderId="55" xfId="52" applyFill="1" applyBorder="1" applyAlignment="1" applyProtection="1">
      <alignment horizontal="center"/>
      <protection/>
    </xf>
    <xf numFmtId="0" fontId="0" fillId="54" borderId="30" xfId="52" applyFill="1" applyBorder="1" applyAlignment="1" applyProtection="1">
      <alignment horizontal="center"/>
      <protection/>
    </xf>
    <xf numFmtId="0" fontId="0" fillId="54" borderId="75" xfId="52" applyFill="1" applyBorder="1" applyAlignment="1" applyProtection="1">
      <alignment horizontal="center"/>
      <protection/>
    </xf>
    <xf numFmtId="0" fontId="0" fillId="35" borderId="55" xfId="52" applyFill="1" applyBorder="1" applyAlignment="1" applyProtection="1">
      <alignment/>
      <protection/>
    </xf>
    <xf numFmtId="0" fontId="0" fillId="35" borderId="29" xfId="52" applyFill="1" applyBorder="1" applyAlignment="1" applyProtection="1">
      <alignment/>
      <protection/>
    </xf>
    <xf numFmtId="0" fontId="0" fillId="35" borderId="53" xfId="52" applyFill="1" applyBorder="1" applyAlignment="1" applyProtection="1">
      <alignment horizontal="center"/>
      <protection/>
    </xf>
    <xf numFmtId="0" fontId="0" fillId="37" borderId="71" xfId="0" applyFill="1" applyBorder="1" applyAlignment="1">
      <alignment horizontal="left" wrapText="1"/>
    </xf>
    <xf numFmtId="0" fontId="0" fillId="37" borderId="29" xfId="0" applyFill="1" applyBorder="1" applyAlignment="1">
      <alignment horizontal="left" wrapText="1"/>
    </xf>
    <xf numFmtId="0" fontId="0" fillId="37" borderId="27" xfId="0" applyFill="1" applyBorder="1" applyAlignment="1">
      <alignment horizontal="left" wrapText="1"/>
    </xf>
    <xf numFmtId="0" fontId="0" fillId="37" borderId="72" xfId="0" applyFill="1" applyBorder="1" applyAlignment="1">
      <alignment horizontal="left" wrapText="1"/>
    </xf>
    <xf numFmtId="0" fontId="0" fillId="37" borderId="32" xfId="0" applyFill="1" applyBorder="1" applyAlignment="1">
      <alignment horizontal="left" wrapText="1"/>
    </xf>
    <xf numFmtId="0" fontId="0" fillId="37" borderId="33" xfId="0" applyFill="1" applyBorder="1" applyAlignment="1">
      <alignment horizontal="left" wrapText="1"/>
    </xf>
    <xf numFmtId="0" fontId="0" fillId="0" borderId="20" xfId="0" applyFont="1" applyBorder="1" applyAlignment="1" applyProtection="1">
      <alignment horizontal="left" wrapText="1"/>
      <protection locked="0"/>
    </xf>
    <xf numFmtId="0" fontId="0" fillId="0" borderId="17"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0" fillId="37" borderId="79" xfId="0" applyFill="1" applyBorder="1" applyAlignment="1">
      <alignment horizontal="left" wrapText="1"/>
    </xf>
    <xf numFmtId="0" fontId="0" fillId="37" borderId="60" xfId="0" applyFill="1" applyBorder="1" applyAlignment="1">
      <alignment horizontal="left" wrapText="1"/>
    </xf>
    <xf numFmtId="0" fontId="0" fillId="37" borderId="80" xfId="0" applyFill="1" applyBorder="1" applyAlignment="1">
      <alignment horizontal="left" wrapText="1"/>
    </xf>
    <xf numFmtId="0" fontId="0" fillId="37" borderId="26" xfId="0" applyFill="1" applyBorder="1" applyAlignment="1">
      <alignment horizontal="left" wrapText="1"/>
    </xf>
    <xf numFmtId="0" fontId="0" fillId="37" borderId="14" xfId="0" applyFill="1" applyBorder="1" applyAlignment="1">
      <alignment horizontal="left" wrapText="1"/>
    </xf>
    <xf numFmtId="0" fontId="0" fillId="37" borderId="22" xfId="0" applyFont="1" applyFill="1" applyBorder="1" applyAlignment="1">
      <alignment horizontal="center" textRotation="90" wrapText="1"/>
    </xf>
    <xf numFmtId="0" fontId="0" fillId="37" borderId="23" xfId="0" applyFill="1" applyBorder="1" applyAlignment="1">
      <alignment horizontal="center" textRotation="90" wrapText="1"/>
    </xf>
    <xf numFmtId="0" fontId="0" fillId="37" borderId="57" xfId="0" applyFill="1" applyBorder="1" applyAlignment="1">
      <alignment horizontal="center" textRotation="90" wrapText="1"/>
    </xf>
    <xf numFmtId="0" fontId="0" fillId="37" borderId="25" xfId="0" applyFill="1" applyBorder="1" applyAlignment="1">
      <alignment horizontal="left" wrapText="1"/>
    </xf>
    <xf numFmtId="0" fontId="0" fillId="37" borderId="12" xfId="0" applyFill="1" applyBorder="1" applyAlignment="1">
      <alignment horizontal="left" wrapText="1"/>
    </xf>
    <xf numFmtId="0" fontId="0" fillId="0" borderId="47"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47" xfId="0" applyFont="1" applyBorder="1" applyAlignment="1" applyProtection="1">
      <alignment horizontal="center" wrapText="1"/>
      <protection locked="0"/>
    </xf>
    <xf numFmtId="0" fontId="0" fillId="0" borderId="48" xfId="0" applyFont="1" applyBorder="1"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48" xfId="0" applyBorder="1" applyAlignment="1" applyProtection="1">
      <alignment horizontal="center" wrapText="1"/>
      <protection locked="0"/>
    </xf>
    <xf numFmtId="0" fontId="0" fillId="0" borderId="79" xfId="0" applyBorder="1" applyAlignment="1" applyProtection="1">
      <alignment horizontal="center" wrapText="1"/>
      <protection locked="0"/>
    </xf>
    <xf numFmtId="0" fontId="0" fillId="0" borderId="60" xfId="0" applyBorder="1" applyAlignment="1" applyProtection="1">
      <alignment horizontal="center" wrapText="1"/>
      <protection locked="0"/>
    </xf>
    <xf numFmtId="0" fontId="0" fillId="0" borderId="61" xfId="0" applyBorder="1" applyAlignment="1" applyProtection="1">
      <alignment horizontal="center" wrapText="1"/>
      <protection locked="0"/>
    </xf>
    <xf numFmtId="0" fontId="0" fillId="37" borderId="26" xfId="0" applyFont="1" applyFill="1" applyBorder="1" applyAlignment="1" applyProtection="1">
      <alignment horizontal="center" vertical="center" wrapText="1"/>
      <protection/>
    </xf>
    <xf numFmtId="0" fontId="0" fillId="37" borderId="14" xfId="0" applyFont="1" applyFill="1" applyBorder="1" applyAlignment="1" applyProtection="1">
      <alignment horizontal="center" vertical="center" wrapText="1"/>
      <protection/>
    </xf>
    <xf numFmtId="0" fontId="0" fillId="37" borderId="16" xfId="0" applyFont="1" applyFill="1" applyBorder="1" applyAlignment="1" applyProtection="1">
      <alignment horizontal="center" vertical="center" wrapText="1"/>
      <protection/>
    </xf>
    <xf numFmtId="0" fontId="0" fillId="37" borderId="13" xfId="0" applyFont="1" applyFill="1" applyBorder="1" applyAlignment="1" applyProtection="1">
      <alignment horizontal="center" vertical="center" wrapText="1"/>
      <protection/>
    </xf>
    <xf numFmtId="0" fontId="0" fillId="37" borderId="0" xfId="0" applyFont="1" applyFill="1" applyBorder="1" applyAlignment="1" applyProtection="1">
      <alignment horizontal="center" vertical="center" wrapText="1"/>
      <protection/>
    </xf>
    <xf numFmtId="0" fontId="0" fillId="37" borderId="24" xfId="0" applyFont="1" applyFill="1" applyBorder="1" applyAlignment="1" applyProtection="1">
      <alignment horizontal="center" vertical="center" wrapText="1"/>
      <protection/>
    </xf>
    <xf numFmtId="0" fontId="0" fillId="37" borderId="26" xfId="0" applyFont="1" applyFill="1" applyBorder="1" applyAlignment="1" applyProtection="1">
      <alignment horizontal="center" vertical="center" wrapText="1"/>
      <protection locked="0"/>
    </xf>
    <xf numFmtId="0" fontId="0" fillId="37" borderId="14" xfId="0" applyFont="1" applyFill="1" applyBorder="1" applyAlignment="1" applyProtection="1">
      <alignment horizontal="center" vertical="center" wrapText="1"/>
      <protection locked="0"/>
    </xf>
    <xf numFmtId="0" fontId="0" fillId="37" borderId="16" xfId="0" applyFont="1" applyFill="1" applyBorder="1" applyAlignment="1" applyProtection="1">
      <alignment horizontal="center" vertical="center" wrapText="1"/>
      <protection locked="0"/>
    </xf>
    <xf numFmtId="0" fontId="0" fillId="37" borderId="13" xfId="0" applyFont="1" applyFill="1" applyBorder="1" applyAlignment="1" applyProtection="1">
      <alignment horizontal="center" vertical="center" wrapText="1"/>
      <protection locked="0"/>
    </xf>
    <xf numFmtId="0" fontId="0" fillId="37" borderId="0" xfId="0" applyFont="1" applyFill="1" applyBorder="1" applyAlignment="1" applyProtection="1">
      <alignment horizontal="center" vertical="center" wrapText="1"/>
      <protection locked="0"/>
    </xf>
    <xf numFmtId="0" fontId="0" fillId="37" borderId="24" xfId="0" applyFont="1" applyFill="1" applyBorder="1" applyAlignment="1" applyProtection="1">
      <alignment horizontal="center" vertical="center" wrapText="1"/>
      <protection locked="0"/>
    </xf>
    <xf numFmtId="0" fontId="0" fillId="0" borderId="79" xfId="0" applyFont="1" applyBorder="1" applyAlignment="1" applyProtection="1">
      <alignment horizontal="center" wrapText="1"/>
      <protection locked="0"/>
    </xf>
    <xf numFmtId="0" fontId="0" fillId="38" borderId="71" xfId="0" applyFill="1" applyBorder="1" applyAlignment="1">
      <alignment horizontal="center" wrapText="1"/>
    </xf>
    <xf numFmtId="0" fontId="0" fillId="38" borderId="29" xfId="0" applyFill="1" applyBorder="1" applyAlignment="1">
      <alignment horizontal="center" wrapText="1"/>
    </xf>
    <xf numFmtId="0" fontId="0" fillId="38" borderId="34" xfId="0" applyFill="1" applyBorder="1" applyAlignment="1">
      <alignment horizontal="center" wrapText="1"/>
    </xf>
    <xf numFmtId="0" fontId="0" fillId="38" borderId="47" xfId="0" applyFill="1" applyBorder="1" applyAlignment="1">
      <alignment horizontal="center" wrapText="1"/>
    </xf>
    <xf numFmtId="0" fontId="0" fillId="38" borderId="10" xfId="0" applyFill="1" applyBorder="1" applyAlignment="1">
      <alignment horizontal="center" wrapText="1"/>
    </xf>
    <xf numFmtId="0" fontId="0" fillId="38" borderId="11" xfId="0" applyFill="1" applyBorder="1" applyAlignment="1">
      <alignment horizontal="center" wrapText="1"/>
    </xf>
    <xf numFmtId="0" fontId="0" fillId="38" borderId="72" xfId="0" applyFill="1" applyBorder="1" applyAlignment="1">
      <alignment horizontal="center" wrapText="1"/>
    </xf>
    <xf numFmtId="0" fontId="0" fillId="38" borderId="32" xfId="0" applyFill="1" applyBorder="1" applyAlignment="1">
      <alignment horizontal="center" wrapText="1"/>
    </xf>
    <xf numFmtId="0" fontId="0" fillId="38" borderId="62" xfId="0" applyFill="1" applyBorder="1" applyAlignment="1">
      <alignment horizontal="center" wrapText="1"/>
    </xf>
    <xf numFmtId="0" fontId="0" fillId="38" borderId="79" xfId="0" applyFill="1" applyBorder="1" applyAlignment="1">
      <alignment horizontal="center" wrapText="1"/>
    </xf>
    <xf numFmtId="0" fontId="0" fillId="38" borderId="60" xfId="0" applyFill="1" applyBorder="1" applyAlignment="1">
      <alignment horizontal="center" wrapText="1"/>
    </xf>
    <xf numFmtId="0" fontId="0" fillId="38" borderId="61" xfId="0" applyFill="1" applyBorder="1" applyAlignment="1">
      <alignment horizontal="center" wrapText="1"/>
    </xf>
    <xf numFmtId="0" fontId="3" fillId="40" borderId="20" xfId="0" applyFont="1" applyFill="1" applyBorder="1" applyAlignment="1" applyProtection="1">
      <alignment horizontal="center" vertical="center"/>
      <protection/>
    </xf>
    <xf numFmtId="0" fontId="3" fillId="40" borderId="17" xfId="0" applyFont="1" applyFill="1" applyBorder="1" applyAlignment="1" applyProtection="1">
      <alignment horizontal="center" vertical="center"/>
      <protection/>
    </xf>
    <xf numFmtId="207" fontId="0" fillId="40" borderId="52" xfId="0" applyNumberFormat="1" applyFill="1" applyBorder="1" applyAlignment="1" applyProtection="1">
      <alignment horizontal="center" vertical="center"/>
      <protection/>
    </xf>
    <xf numFmtId="207" fontId="0" fillId="40" borderId="17" xfId="0" applyNumberFormat="1" applyFill="1" applyBorder="1" applyAlignment="1" applyProtection="1">
      <alignment horizontal="center" vertical="center"/>
      <protection/>
    </xf>
    <xf numFmtId="0" fontId="12" fillId="37" borderId="20" xfId="0" applyFont="1" applyFill="1" applyBorder="1" applyAlignment="1" applyProtection="1">
      <alignment horizontal="left" vertical="center" wrapText="1"/>
      <protection/>
    </xf>
    <xf numFmtId="0" fontId="12" fillId="37" borderId="17" xfId="0" applyFont="1" applyFill="1" applyBorder="1" applyAlignment="1" applyProtection="1">
      <alignment horizontal="left" vertical="center" wrapText="1"/>
      <protection/>
    </xf>
    <xf numFmtId="0" fontId="12" fillId="37" borderId="21" xfId="0" applyFont="1" applyFill="1" applyBorder="1" applyAlignment="1" applyProtection="1">
      <alignment horizontal="left" vertical="center" wrapText="1"/>
      <protection/>
    </xf>
    <xf numFmtId="0" fontId="0" fillId="0" borderId="71" xfId="0" applyBorder="1" applyAlignment="1" applyProtection="1">
      <alignment horizontal="center" wrapText="1"/>
      <protection locked="0"/>
    </xf>
    <xf numFmtId="0" fontId="0" fillId="0" borderId="29" xfId="0" applyBorder="1" applyAlignment="1" applyProtection="1">
      <alignment horizontal="center" wrapText="1"/>
      <protection locked="0"/>
    </xf>
    <xf numFmtId="0" fontId="0" fillId="0" borderId="27" xfId="0" applyBorder="1" applyAlignment="1" applyProtection="1">
      <alignment horizontal="center" wrapText="1"/>
      <protection locked="0"/>
    </xf>
    <xf numFmtId="0" fontId="0" fillId="0" borderId="72" xfId="0" applyBorder="1" applyAlignment="1" applyProtection="1">
      <alignment horizontal="center" wrapText="1"/>
      <protection locked="0"/>
    </xf>
    <xf numFmtId="0" fontId="0" fillId="0" borderId="32" xfId="0" applyBorder="1" applyAlignment="1" applyProtection="1">
      <alignment horizontal="center" wrapText="1"/>
      <protection locked="0"/>
    </xf>
    <xf numFmtId="0" fontId="0" fillId="0" borderId="33" xfId="0" applyBorder="1" applyAlignment="1" applyProtection="1">
      <alignment horizontal="center" wrapText="1"/>
      <protection locked="0"/>
    </xf>
    <xf numFmtId="0" fontId="0" fillId="0" borderId="80" xfId="0" applyBorder="1" applyAlignment="1" applyProtection="1">
      <alignment horizontal="center" wrapText="1"/>
      <protection locked="0"/>
    </xf>
    <xf numFmtId="0" fontId="3" fillId="0" borderId="48" xfId="0" applyFont="1" applyBorder="1" applyAlignment="1" applyProtection="1">
      <alignment horizontal="center" wrapText="1"/>
      <protection locked="0"/>
    </xf>
    <xf numFmtId="0" fontId="3" fillId="0" borderId="18" xfId="0" applyFont="1" applyBorder="1" applyAlignment="1" applyProtection="1">
      <alignment horizontal="center" wrapText="1"/>
      <protection locked="0"/>
    </xf>
    <xf numFmtId="0" fontId="3" fillId="0" borderId="19" xfId="0" applyFont="1" applyBorder="1" applyAlignment="1" applyProtection="1">
      <alignment horizontal="center" wrapText="1"/>
      <protection locked="0"/>
    </xf>
    <xf numFmtId="0" fontId="0" fillId="35" borderId="79" xfId="0" applyFont="1" applyFill="1" applyBorder="1" applyAlignment="1" applyProtection="1">
      <alignment horizontal="center" wrapText="1"/>
      <protection/>
    </xf>
    <xf numFmtId="0" fontId="0" fillId="35" borderId="60" xfId="0" applyFont="1" applyFill="1" applyBorder="1" applyAlignment="1" applyProtection="1">
      <alignment horizontal="center" wrapText="1"/>
      <protection/>
    </xf>
    <xf numFmtId="0" fontId="0" fillId="35" borderId="61" xfId="0" applyFont="1" applyFill="1" applyBorder="1" applyAlignment="1" applyProtection="1">
      <alignment horizontal="center" wrapText="1"/>
      <protection/>
    </xf>
    <xf numFmtId="0" fontId="0" fillId="35" borderId="72" xfId="0" applyFont="1" applyFill="1" applyBorder="1" applyAlignment="1" applyProtection="1">
      <alignment horizontal="center" wrapText="1"/>
      <protection/>
    </xf>
    <xf numFmtId="0" fontId="0" fillId="35" borderId="32" xfId="0" applyFont="1" applyFill="1" applyBorder="1" applyAlignment="1" applyProtection="1">
      <alignment horizontal="center" wrapText="1"/>
      <protection/>
    </xf>
    <xf numFmtId="0" fontId="0" fillId="35" borderId="62" xfId="0" applyFont="1" applyFill="1" applyBorder="1" applyAlignment="1" applyProtection="1">
      <alignment horizontal="center" wrapText="1"/>
      <protection/>
    </xf>
    <xf numFmtId="0" fontId="0" fillId="38" borderId="26" xfId="0" applyFont="1" applyFill="1" applyBorder="1" applyAlignment="1" applyProtection="1">
      <alignment horizontal="center" vertical="center"/>
      <protection locked="0"/>
    </xf>
    <xf numFmtId="0" fontId="0" fillId="38" borderId="14" xfId="0" applyFont="1" applyFill="1" applyBorder="1" applyAlignment="1" applyProtection="1">
      <alignment horizontal="center" vertical="center"/>
      <protection locked="0"/>
    </xf>
    <xf numFmtId="0" fontId="0" fillId="38" borderId="16" xfId="0" applyFont="1" applyFill="1" applyBorder="1" applyAlignment="1" applyProtection="1">
      <alignment horizontal="center" vertical="center"/>
      <protection locked="0"/>
    </xf>
    <xf numFmtId="0" fontId="0" fillId="38" borderId="25" xfId="0" applyFont="1" applyFill="1" applyBorder="1" applyAlignment="1" applyProtection="1">
      <alignment horizontal="center" vertical="center"/>
      <protection locked="0"/>
    </xf>
    <xf numFmtId="0" fontId="0" fillId="38" borderId="12" xfId="0" applyFont="1" applyFill="1" applyBorder="1" applyAlignment="1" applyProtection="1">
      <alignment horizontal="center" vertical="center"/>
      <protection locked="0"/>
    </xf>
    <xf numFmtId="0" fontId="0" fillId="38" borderId="58" xfId="0" applyFont="1" applyFill="1" applyBorder="1" applyAlignment="1" applyProtection="1">
      <alignment horizontal="center" vertical="center"/>
      <protection locked="0"/>
    </xf>
    <xf numFmtId="0" fontId="0" fillId="35" borderId="76" xfId="0" applyFont="1" applyFill="1" applyBorder="1" applyAlignment="1" applyProtection="1">
      <alignment horizontal="center" vertical="center" wrapText="1"/>
      <protection/>
    </xf>
    <xf numFmtId="0" fontId="0" fillId="35" borderId="81" xfId="0" applyFont="1" applyFill="1" applyBorder="1" applyAlignment="1" applyProtection="1">
      <alignment horizontal="center" vertical="center" wrapText="1"/>
      <protection/>
    </xf>
    <xf numFmtId="0" fontId="0" fillId="35" borderId="77" xfId="0" applyFont="1" applyFill="1" applyBorder="1" applyAlignment="1" applyProtection="1">
      <alignment horizontal="center" vertical="center" wrapText="1"/>
      <protection/>
    </xf>
    <xf numFmtId="0" fontId="0" fillId="35" borderId="25" xfId="0" applyFont="1" applyFill="1" applyBorder="1" applyAlignment="1" applyProtection="1">
      <alignment horizontal="center" vertical="center" wrapText="1"/>
      <protection/>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12" borderId="28" xfId="0" applyFont="1" applyFill="1" applyBorder="1" applyAlignment="1" applyProtection="1">
      <alignment horizontal="center" vertical="center"/>
      <protection/>
    </xf>
    <xf numFmtId="0" fontId="0" fillId="12" borderId="54"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58" xfId="0" applyFont="1" applyFill="1" applyBorder="1" applyAlignment="1" applyProtection="1">
      <alignment horizontal="center" vertical="center"/>
      <protection/>
    </xf>
    <xf numFmtId="0" fontId="0" fillId="37" borderId="76" xfId="0" applyFont="1" applyFill="1" applyBorder="1" applyAlignment="1" applyProtection="1">
      <alignment horizontal="center" vertical="center"/>
      <protection/>
    </xf>
    <xf numFmtId="0" fontId="0" fillId="37" borderId="81" xfId="0" applyFont="1" applyFill="1" applyBorder="1" applyAlignment="1" applyProtection="1">
      <alignment horizontal="center" vertical="center"/>
      <protection/>
    </xf>
    <xf numFmtId="0" fontId="0" fillId="37" borderId="77" xfId="0" applyFont="1" applyFill="1" applyBorder="1" applyAlignment="1" applyProtection="1">
      <alignment horizontal="center" vertical="center"/>
      <protection/>
    </xf>
    <xf numFmtId="0" fontId="0" fillId="37" borderId="25" xfId="0" applyFont="1" applyFill="1" applyBorder="1" applyAlignment="1" applyProtection="1">
      <alignment horizontal="center" vertical="center"/>
      <protection/>
    </xf>
    <xf numFmtId="0" fontId="0" fillId="37" borderId="12" xfId="0" applyFont="1" applyFill="1" applyBorder="1" applyAlignment="1" applyProtection="1">
      <alignment horizontal="center" vertical="center"/>
      <protection/>
    </xf>
    <xf numFmtId="0" fontId="0" fillId="38" borderId="82" xfId="0" applyFont="1" applyFill="1" applyBorder="1" applyAlignment="1" applyProtection="1">
      <alignment horizontal="center" vertical="center"/>
      <protection locked="0"/>
    </xf>
    <xf numFmtId="0" fontId="0" fillId="38" borderId="69" xfId="0" applyFont="1" applyFill="1" applyBorder="1" applyAlignment="1" applyProtection="1">
      <alignment horizontal="center" vertical="center"/>
      <protection locked="0"/>
    </xf>
    <xf numFmtId="0" fontId="28" fillId="37" borderId="83" xfId="0" applyFont="1" applyFill="1" applyBorder="1" applyAlignment="1" applyProtection="1">
      <alignment horizontal="center" vertical="center"/>
      <protection/>
    </xf>
    <xf numFmtId="0" fontId="28" fillId="37" borderId="44" xfId="0" applyFont="1" applyFill="1" applyBorder="1" applyAlignment="1" applyProtection="1">
      <alignment horizontal="center" vertical="center"/>
      <protection/>
    </xf>
    <xf numFmtId="0" fontId="0" fillId="37" borderId="0" xfId="0" applyFill="1" applyBorder="1" applyAlignment="1" applyProtection="1">
      <alignment horizontal="center" wrapText="1"/>
      <protection/>
    </xf>
    <xf numFmtId="0" fontId="0" fillId="37" borderId="24" xfId="0" applyFill="1" applyBorder="1" applyAlignment="1" applyProtection="1">
      <alignment horizontal="center" wrapText="1"/>
      <protection/>
    </xf>
    <xf numFmtId="0" fontId="0" fillId="37" borderId="12" xfId="0" applyFill="1" applyBorder="1" applyAlignment="1" applyProtection="1">
      <alignment horizontal="center" wrapText="1"/>
      <protection/>
    </xf>
    <xf numFmtId="0" fontId="0" fillId="37" borderId="58" xfId="0" applyFill="1" applyBorder="1" applyAlignment="1" applyProtection="1">
      <alignment horizontal="center" wrapText="1"/>
      <protection/>
    </xf>
    <xf numFmtId="0" fontId="0" fillId="35" borderId="25" xfId="0" applyFont="1" applyFill="1" applyBorder="1" applyAlignment="1" applyProtection="1">
      <alignment horizontal="center"/>
      <protection/>
    </xf>
    <xf numFmtId="0" fontId="0" fillId="35" borderId="12" xfId="0" applyFont="1" applyFill="1" applyBorder="1" applyAlignment="1" applyProtection="1">
      <alignment horizontal="center"/>
      <protection/>
    </xf>
    <xf numFmtId="0" fontId="0" fillId="35" borderId="68" xfId="0" applyFont="1" applyFill="1" applyBorder="1" applyAlignment="1" applyProtection="1">
      <alignment horizontal="center"/>
      <protection/>
    </xf>
    <xf numFmtId="0" fontId="0" fillId="36" borderId="84" xfId="0" applyFont="1" applyFill="1" applyBorder="1" applyAlignment="1" applyProtection="1">
      <alignment horizontal="right" wrapText="1"/>
      <protection/>
    </xf>
    <xf numFmtId="0" fontId="0" fillId="36" borderId="85" xfId="0" applyFill="1" applyBorder="1" applyAlignment="1" applyProtection="1">
      <alignment horizontal="right" wrapText="1"/>
      <protection/>
    </xf>
    <xf numFmtId="0" fontId="0" fillId="36" borderId="86" xfId="0" applyFill="1" applyBorder="1" applyAlignment="1" applyProtection="1">
      <alignment horizontal="right" wrapText="1"/>
      <protection/>
    </xf>
    <xf numFmtId="0" fontId="0" fillId="35" borderId="26" xfId="0" applyFont="1" applyFill="1" applyBorder="1" applyAlignment="1" applyProtection="1">
      <alignment horizontal="center" vertical="center" wrapText="1"/>
      <protection/>
    </xf>
    <xf numFmtId="0" fontId="0" fillId="35" borderId="14" xfId="0" applyFill="1" applyBorder="1" applyAlignment="1" applyProtection="1">
      <alignment horizontal="center" vertical="center" wrapText="1"/>
      <protection/>
    </xf>
    <xf numFmtId="0" fontId="0" fillId="35" borderId="16" xfId="0" applyFill="1" applyBorder="1" applyAlignment="1" applyProtection="1">
      <alignment horizontal="center" vertical="center" wrapText="1"/>
      <protection/>
    </xf>
    <xf numFmtId="0" fontId="0" fillId="35" borderId="13" xfId="0" applyFill="1" applyBorder="1" applyAlignment="1" applyProtection="1">
      <alignment horizontal="center" vertical="center" wrapText="1"/>
      <protection/>
    </xf>
    <xf numFmtId="0" fontId="0" fillId="35" borderId="0" xfId="0" applyFill="1" applyBorder="1" applyAlignment="1" applyProtection="1">
      <alignment horizontal="center" vertical="center" wrapText="1"/>
      <protection/>
    </xf>
    <xf numFmtId="0" fontId="0" fillId="35" borderId="24" xfId="0" applyFill="1" applyBorder="1" applyAlignment="1" applyProtection="1">
      <alignment horizontal="center" vertical="center" wrapText="1"/>
      <protection/>
    </xf>
    <xf numFmtId="0" fontId="0" fillId="35" borderId="49" xfId="0" applyFill="1" applyBorder="1" applyAlignment="1" applyProtection="1">
      <alignment horizontal="center" vertical="center" wrapText="1"/>
      <protection/>
    </xf>
    <xf numFmtId="0" fontId="0" fillId="35" borderId="50" xfId="0" applyFill="1" applyBorder="1" applyAlignment="1" applyProtection="1">
      <alignment horizontal="center" vertical="center" wrapText="1"/>
      <protection/>
    </xf>
    <xf numFmtId="0" fontId="0" fillId="35" borderId="59" xfId="0" applyFill="1" applyBorder="1" applyAlignment="1" applyProtection="1">
      <alignment horizontal="center" vertical="center" wrapText="1"/>
      <protection/>
    </xf>
    <xf numFmtId="0" fontId="0" fillId="35" borderId="60" xfId="0" applyFill="1" applyBorder="1" applyAlignment="1" applyProtection="1">
      <alignment horizontal="center" wrapText="1"/>
      <protection/>
    </xf>
    <xf numFmtId="0" fontId="0" fillId="35" borderId="61" xfId="0" applyFill="1" applyBorder="1" applyAlignment="1" applyProtection="1">
      <alignment horizontal="center" wrapText="1"/>
      <protection/>
    </xf>
    <xf numFmtId="0" fontId="0" fillId="35" borderId="76" xfId="0" applyFont="1" applyFill="1" applyBorder="1" applyAlignment="1" applyProtection="1">
      <alignment horizontal="left" vertical="center" wrapText="1"/>
      <protection/>
    </xf>
    <xf numFmtId="0" fontId="0" fillId="35" borderId="81" xfId="0" applyFont="1" applyFill="1" applyBorder="1" applyAlignment="1" applyProtection="1">
      <alignment horizontal="left" vertical="center" wrapText="1"/>
      <protection/>
    </xf>
    <xf numFmtId="0" fontId="0" fillId="35" borderId="77" xfId="0" applyFont="1" applyFill="1" applyBorder="1" applyAlignment="1" applyProtection="1">
      <alignment horizontal="left" vertical="center" wrapText="1"/>
      <protection/>
    </xf>
    <xf numFmtId="0" fontId="0" fillId="35" borderId="13" xfId="0" applyFont="1" applyFill="1" applyBorder="1" applyAlignment="1" applyProtection="1">
      <alignment horizontal="left" vertical="center" wrapText="1"/>
      <protection/>
    </xf>
    <xf numFmtId="0" fontId="0" fillId="35" borderId="0" xfId="0" applyFont="1" applyFill="1" applyBorder="1" applyAlignment="1" applyProtection="1">
      <alignment horizontal="left" vertical="center" wrapText="1"/>
      <protection/>
    </xf>
    <xf numFmtId="0" fontId="0" fillId="35" borderId="78" xfId="0" applyFont="1" applyFill="1" applyBorder="1" applyAlignment="1" applyProtection="1">
      <alignment horizontal="left" vertical="center" wrapText="1"/>
      <protection/>
    </xf>
    <xf numFmtId="0" fontId="0" fillId="35" borderId="49" xfId="0" applyFont="1" applyFill="1" applyBorder="1" applyAlignment="1" applyProtection="1">
      <alignment horizontal="left" vertical="center" wrapText="1"/>
      <protection/>
    </xf>
    <xf numFmtId="0" fontId="0" fillId="35" borderId="50" xfId="0" applyFont="1" applyFill="1" applyBorder="1" applyAlignment="1" applyProtection="1">
      <alignment horizontal="left" vertical="center" wrapText="1"/>
      <protection/>
    </xf>
    <xf numFmtId="0" fontId="0" fillId="35" borderId="73" xfId="0" applyFont="1" applyFill="1" applyBorder="1" applyAlignment="1" applyProtection="1">
      <alignment horizontal="left" vertical="center" wrapText="1"/>
      <protection/>
    </xf>
    <xf numFmtId="0" fontId="0" fillId="12" borderId="83" xfId="0" applyFont="1" applyFill="1" applyBorder="1" applyAlignment="1" applyProtection="1">
      <alignment horizontal="center" vertical="center"/>
      <protection/>
    </xf>
    <xf numFmtId="0" fontId="0" fillId="12" borderId="24" xfId="0" applyFont="1" applyFill="1" applyBorder="1" applyAlignment="1" applyProtection="1">
      <alignment horizontal="center" vertical="center"/>
      <protection/>
    </xf>
    <xf numFmtId="0" fontId="0" fillId="12" borderId="53" xfId="0" applyFont="1" applyFill="1" applyBorder="1" applyAlignment="1" applyProtection="1">
      <alignment horizontal="center" vertical="center"/>
      <protection/>
    </xf>
    <xf numFmtId="0" fontId="0" fillId="12" borderId="59" xfId="0" applyFont="1" applyFill="1" applyBorder="1" applyAlignment="1" applyProtection="1">
      <alignment horizontal="center" vertical="center"/>
      <protection/>
    </xf>
    <xf numFmtId="0" fontId="0" fillId="35" borderId="47" xfId="0" applyFont="1" applyFill="1" applyBorder="1" applyAlignment="1" applyProtection="1">
      <alignment horizontal="right"/>
      <protection/>
    </xf>
    <xf numFmtId="0" fontId="0" fillId="35" borderId="10" xfId="0" applyFill="1" applyBorder="1" applyAlignment="1" applyProtection="1">
      <alignment horizontal="right"/>
      <protection/>
    </xf>
    <xf numFmtId="0" fontId="0" fillId="35" borderId="11" xfId="0" applyFill="1" applyBorder="1" applyAlignment="1" applyProtection="1">
      <alignment horizontal="right"/>
      <protection/>
    </xf>
    <xf numFmtId="0" fontId="0" fillId="0" borderId="10" xfId="0" applyFill="1" applyBorder="1" applyAlignment="1" applyProtection="1">
      <alignment horizontal="center"/>
      <protection locked="0"/>
    </xf>
    <xf numFmtId="0" fontId="0" fillId="0" borderId="55" xfId="0" applyFill="1" applyBorder="1" applyAlignment="1" applyProtection="1">
      <alignment horizontal="center"/>
      <protection locked="0"/>
    </xf>
    <xf numFmtId="0" fontId="0" fillId="0" borderId="47" xfId="0" applyFill="1" applyBorder="1" applyAlignment="1" applyProtection="1">
      <alignment horizontal="center"/>
      <protection locked="0"/>
    </xf>
    <xf numFmtId="2" fontId="0" fillId="12" borderId="10" xfId="0" applyNumberFormat="1" applyFill="1" applyBorder="1" applyAlignment="1" applyProtection="1">
      <alignment horizontal="center"/>
      <protection/>
    </xf>
    <xf numFmtId="2" fontId="0" fillId="12" borderId="11" xfId="0" applyNumberFormat="1" applyFill="1" applyBorder="1" applyAlignment="1" applyProtection="1">
      <alignment horizontal="center"/>
      <protection/>
    </xf>
    <xf numFmtId="0" fontId="0" fillId="35" borderId="48" xfId="0" applyFont="1" applyFill="1" applyBorder="1" applyAlignment="1" applyProtection="1">
      <alignment horizontal="right"/>
      <protection/>
    </xf>
    <xf numFmtId="0" fontId="0" fillId="35" borderId="18" xfId="0" applyFill="1" applyBorder="1" applyAlignment="1" applyProtection="1">
      <alignment horizontal="right"/>
      <protection/>
    </xf>
    <xf numFmtId="0" fontId="0" fillId="35" borderId="19" xfId="0" applyFill="1" applyBorder="1" applyAlignment="1" applyProtection="1">
      <alignment horizontal="right"/>
      <protection/>
    </xf>
    <xf numFmtId="0" fontId="2" fillId="37" borderId="85" xfId="0" applyFont="1" applyFill="1" applyBorder="1" applyAlignment="1" applyProtection="1">
      <alignment horizontal="center" vertical="center" wrapText="1"/>
      <protection/>
    </xf>
    <xf numFmtId="0" fontId="2" fillId="37" borderId="82" xfId="0" applyFont="1" applyFill="1" applyBorder="1" applyAlignment="1" applyProtection="1">
      <alignment horizontal="center" vertical="center" wrapText="1"/>
      <protection/>
    </xf>
    <xf numFmtId="0" fontId="2" fillId="37" borderId="15" xfId="0" applyFont="1" applyFill="1" applyBorder="1" applyAlignment="1" applyProtection="1">
      <alignment horizontal="center" vertical="center" wrapText="1"/>
      <protection/>
    </xf>
    <xf numFmtId="0" fontId="0" fillId="37" borderId="60" xfId="0" applyFont="1" applyFill="1" applyBorder="1" applyAlignment="1" applyProtection="1">
      <alignment horizontal="center" vertical="center" wrapText="1"/>
      <protection/>
    </xf>
    <xf numFmtId="0" fontId="0" fillId="37" borderId="61" xfId="0" applyFont="1" applyFill="1" applyBorder="1" applyAlignment="1" applyProtection="1">
      <alignment horizontal="center" vertical="center" wrapText="1"/>
      <protection/>
    </xf>
    <xf numFmtId="0" fontId="0" fillId="37" borderId="29" xfId="0" applyFont="1" applyFill="1" applyBorder="1" applyAlignment="1" applyProtection="1">
      <alignment horizontal="center" vertical="center" wrapText="1"/>
      <protection/>
    </xf>
    <xf numFmtId="0" fontId="0" fillId="37" borderId="3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6" borderId="49" xfId="0" applyFont="1" applyFill="1" applyBorder="1" applyAlignment="1" applyProtection="1">
      <alignment horizontal="right" wrapText="1"/>
      <protection/>
    </xf>
    <xf numFmtId="0" fontId="0" fillId="36" borderId="50" xfId="0" applyFill="1" applyBorder="1" applyAlignment="1" applyProtection="1">
      <alignment horizontal="right" wrapText="1"/>
      <protection/>
    </xf>
    <xf numFmtId="0" fontId="0" fillId="36" borderId="59" xfId="0" applyFill="1" applyBorder="1" applyAlignment="1" applyProtection="1">
      <alignment horizontal="right" wrapText="1"/>
      <protection/>
    </xf>
    <xf numFmtId="0" fontId="0" fillId="35" borderId="50" xfId="0" applyFont="1" applyFill="1" applyBorder="1" applyAlignment="1" applyProtection="1">
      <alignment horizontal="center" vertical="center"/>
      <protection/>
    </xf>
    <xf numFmtId="0" fontId="0" fillId="35" borderId="49" xfId="0" applyFont="1" applyFill="1" applyBorder="1" applyAlignment="1" applyProtection="1">
      <alignment horizontal="center" vertical="center"/>
      <protection/>
    </xf>
    <xf numFmtId="0" fontId="0" fillId="35" borderId="87" xfId="0" applyFont="1" applyFill="1" applyBorder="1" applyAlignment="1" applyProtection="1">
      <alignment horizontal="right"/>
      <protection/>
    </xf>
    <xf numFmtId="0" fontId="0" fillId="35" borderId="15" xfId="0" applyFill="1" applyBorder="1" applyAlignment="1" applyProtection="1">
      <alignment horizontal="right"/>
      <protection/>
    </xf>
    <xf numFmtId="0" fontId="0" fillId="35" borderId="74" xfId="0" applyFill="1" applyBorder="1" applyAlignment="1" applyProtection="1">
      <alignment horizontal="right"/>
      <protection/>
    </xf>
    <xf numFmtId="0" fontId="0" fillId="35" borderId="26" xfId="0" applyFont="1" applyFill="1" applyBorder="1" applyAlignment="1" applyProtection="1">
      <alignment horizontal="center" wrapText="1"/>
      <protection/>
    </xf>
    <xf numFmtId="0" fontId="0" fillId="35" borderId="14" xfId="0" applyFont="1" applyFill="1" applyBorder="1" applyAlignment="1" applyProtection="1">
      <alignment horizontal="center" wrapText="1"/>
      <protection/>
    </xf>
    <xf numFmtId="0" fontId="0" fillId="35" borderId="16" xfId="0" applyFont="1" applyFill="1" applyBorder="1" applyAlignment="1" applyProtection="1">
      <alignment horizontal="center" wrapText="1"/>
      <protection/>
    </xf>
    <xf numFmtId="0" fontId="0" fillId="35" borderId="25" xfId="0" applyFont="1" applyFill="1" applyBorder="1" applyAlignment="1" applyProtection="1">
      <alignment horizontal="center" wrapText="1"/>
      <protection/>
    </xf>
    <xf numFmtId="0" fontId="0" fillId="35" borderId="12" xfId="0" applyFont="1" applyFill="1" applyBorder="1" applyAlignment="1" applyProtection="1">
      <alignment horizontal="center" wrapText="1"/>
      <protection/>
    </xf>
    <xf numFmtId="0" fontId="0" fillId="35" borderId="58" xfId="0" applyFont="1" applyFill="1" applyBorder="1" applyAlignment="1" applyProtection="1">
      <alignment horizontal="center" wrapText="1"/>
      <protection/>
    </xf>
    <xf numFmtId="0" fontId="0" fillId="36" borderId="26" xfId="0" applyFill="1" applyBorder="1" applyAlignment="1" applyProtection="1">
      <alignment horizontal="center"/>
      <protection/>
    </xf>
    <xf numFmtId="0" fontId="0" fillId="36" borderId="14" xfId="0" applyFill="1" applyBorder="1" applyAlignment="1" applyProtection="1">
      <alignment horizontal="center"/>
      <protection/>
    </xf>
    <xf numFmtId="0" fontId="0" fillId="36" borderId="16" xfId="0" applyFill="1" applyBorder="1" applyAlignment="1" applyProtection="1">
      <alignment horizontal="center"/>
      <protection/>
    </xf>
    <xf numFmtId="0" fontId="0" fillId="36" borderId="13" xfId="0" applyFill="1" applyBorder="1" applyAlignment="1" applyProtection="1">
      <alignment horizontal="center"/>
      <protection/>
    </xf>
    <xf numFmtId="0" fontId="0" fillId="36" borderId="0" xfId="0" applyFill="1" applyBorder="1" applyAlignment="1" applyProtection="1">
      <alignment horizontal="center"/>
      <protection/>
    </xf>
    <xf numFmtId="0" fontId="0" fillId="36" borderId="24" xfId="0" applyFill="1" applyBorder="1" applyAlignment="1" applyProtection="1">
      <alignment horizontal="center"/>
      <protection/>
    </xf>
    <xf numFmtId="0" fontId="5" fillId="35" borderId="26" xfId="0" applyFont="1" applyFill="1" applyBorder="1" applyAlignment="1" applyProtection="1">
      <alignment horizontal="center" vertical="center" wrapText="1"/>
      <protection/>
    </xf>
    <xf numFmtId="0" fontId="2" fillId="37" borderId="88" xfId="0" applyFont="1" applyFill="1" applyBorder="1" applyAlignment="1" applyProtection="1">
      <alignment horizontal="center" vertical="center" wrapText="1"/>
      <protection/>
    </xf>
    <xf numFmtId="0" fontId="2" fillId="37" borderId="89" xfId="0" applyFont="1" applyFill="1" applyBorder="1" applyAlignment="1" applyProtection="1">
      <alignment horizontal="center" vertical="center" wrapText="1"/>
      <protection/>
    </xf>
    <xf numFmtId="0" fontId="2" fillId="37" borderId="74" xfId="0" applyFont="1" applyFill="1" applyBorder="1" applyAlignment="1" applyProtection="1">
      <alignment horizontal="center" vertical="center" wrapText="1"/>
      <protection/>
    </xf>
    <xf numFmtId="0" fontId="0" fillId="35" borderId="14" xfId="0" applyFont="1" applyFill="1" applyBorder="1" applyAlignment="1" applyProtection="1">
      <alignment horizontal="center" vertical="center" wrapText="1"/>
      <protection/>
    </xf>
    <xf numFmtId="0" fontId="0" fillId="35" borderId="13" xfId="0" applyFont="1" applyFill="1" applyBorder="1" applyAlignment="1" applyProtection="1">
      <alignment horizontal="center" vertical="center" wrapText="1"/>
      <protection/>
    </xf>
    <xf numFmtId="0" fontId="0" fillId="35" borderId="0" xfId="0" applyFont="1" applyFill="1" applyBorder="1" applyAlignment="1" applyProtection="1">
      <alignment horizontal="center" vertical="center" wrapText="1"/>
      <protection/>
    </xf>
    <xf numFmtId="0" fontId="0" fillId="12" borderId="18" xfId="0" applyFont="1" applyFill="1" applyBorder="1" applyAlignment="1" applyProtection="1">
      <alignment horizontal="center"/>
      <protection/>
    </xf>
    <xf numFmtId="0" fontId="0" fillId="12" borderId="18" xfId="0" applyFill="1" applyBorder="1" applyAlignment="1" applyProtection="1">
      <alignment horizontal="center"/>
      <protection/>
    </xf>
    <xf numFmtId="0" fontId="0" fillId="12" borderId="19" xfId="0" applyFill="1" applyBorder="1" applyAlignment="1" applyProtection="1">
      <alignment horizontal="center"/>
      <protection/>
    </xf>
    <xf numFmtId="0" fontId="3" fillId="37" borderId="0" xfId="0" applyFont="1" applyFill="1" applyBorder="1" applyAlignment="1" applyProtection="1">
      <alignment horizontal="center" vertical="center" wrapText="1"/>
      <protection/>
    </xf>
    <xf numFmtId="0" fontId="3" fillId="37" borderId="24" xfId="0" applyFont="1" applyFill="1" applyBorder="1" applyAlignment="1" applyProtection="1">
      <alignment horizontal="center" vertical="center" wrapText="1"/>
      <protection/>
    </xf>
    <xf numFmtId="0" fontId="3" fillId="37" borderId="12" xfId="0" applyFont="1" applyFill="1" applyBorder="1" applyAlignment="1" applyProtection="1">
      <alignment horizontal="center" vertical="center" wrapText="1"/>
      <protection/>
    </xf>
    <xf numFmtId="0" fontId="3" fillId="37" borderId="58" xfId="0" applyFont="1" applyFill="1" applyBorder="1" applyAlignment="1" applyProtection="1">
      <alignment horizontal="center" vertical="center" wrapText="1"/>
      <protection/>
    </xf>
    <xf numFmtId="0" fontId="0" fillId="35" borderId="18" xfId="0" applyFont="1" applyFill="1" applyBorder="1" applyAlignment="1" applyProtection="1">
      <alignment horizontal="right"/>
      <protection/>
    </xf>
    <xf numFmtId="0" fontId="0" fillId="35" borderId="19" xfId="0" applyFont="1" applyFill="1" applyBorder="1" applyAlignment="1" applyProtection="1">
      <alignment horizontal="right"/>
      <protection/>
    </xf>
    <xf numFmtId="0" fontId="0" fillId="0" borderId="48"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37" borderId="47" xfId="0" applyFont="1" applyFill="1" applyBorder="1" applyAlignment="1" applyProtection="1">
      <alignment horizontal="center"/>
      <protection/>
    </xf>
    <xf numFmtId="0" fontId="0" fillId="37" borderId="10" xfId="0" applyFont="1" applyFill="1" applyBorder="1" applyAlignment="1" applyProtection="1">
      <alignment horizontal="center"/>
      <protection/>
    </xf>
    <xf numFmtId="0" fontId="0" fillId="37" borderId="55" xfId="0" applyFont="1" applyFill="1" applyBorder="1" applyAlignment="1" applyProtection="1">
      <alignment horizontal="center"/>
      <protection/>
    </xf>
    <xf numFmtId="0" fontId="0" fillId="12" borderId="55" xfId="0" applyFill="1" applyBorder="1" applyAlignment="1" applyProtection="1">
      <alignment horizontal="center" wrapText="1"/>
      <protection/>
    </xf>
    <xf numFmtId="0" fontId="0" fillId="12" borderId="29" xfId="0" applyFill="1" applyBorder="1" applyAlignment="1" applyProtection="1">
      <alignment horizontal="center" wrapText="1"/>
      <protection/>
    </xf>
    <xf numFmtId="0" fontId="0" fillId="12" borderId="34" xfId="0" applyFill="1" applyBorder="1" applyAlignment="1" applyProtection="1">
      <alignment horizontal="center" wrapText="1"/>
      <protection/>
    </xf>
    <xf numFmtId="0" fontId="0" fillId="33" borderId="49" xfId="0" applyFill="1" applyBorder="1" applyAlignment="1" applyProtection="1">
      <alignment horizontal="center"/>
      <protection/>
    </xf>
    <xf numFmtId="0" fontId="0" fillId="33" borderId="50" xfId="0" applyFill="1" applyBorder="1" applyAlignment="1" applyProtection="1">
      <alignment horizontal="center"/>
      <protection/>
    </xf>
    <xf numFmtId="0" fontId="0" fillId="33" borderId="59" xfId="0" applyFill="1" applyBorder="1" applyAlignment="1" applyProtection="1">
      <alignment horizontal="center"/>
      <protection/>
    </xf>
    <xf numFmtId="0" fontId="5" fillId="35" borderId="26" xfId="0" applyFont="1" applyFill="1" applyBorder="1" applyAlignment="1" applyProtection="1">
      <alignment horizontal="center" vertical="center"/>
      <protection/>
    </xf>
    <xf numFmtId="0" fontId="0" fillId="35" borderId="14" xfId="0" applyFill="1" applyBorder="1" applyAlignment="1" applyProtection="1">
      <alignment horizontal="center" vertical="center"/>
      <protection/>
    </xf>
    <xf numFmtId="0" fontId="0" fillId="35" borderId="16" xfId="0"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0" fillId="35" borderId="0" xfId="0" applyFill="1" applyBorder="1" applyAlignment="1" applyProtection="1">
      <alignment horizontal="center" vertical="center"/>
      <protection/>
    </xf>
    <xf numFmtId="0" fontId="0" fillId="35" borderId="24" xfId="0" applyFill="1" applyBorder="1" applyAlignment="1" applyProtection="1">
      <alignment horizontal="center" vertical="center"/>
      <protection/>
    </xf>
    <xf numFmtId="0" fontId="0" fillId="35" borderId="49" xfId="0" applyFill="1" applyBorder="1" applyAlignment="1" applyProtection="1">
      <alignment horizontal="center" vertical="center"/>
      <protection/>
    </xf>
    <xf numFmtId="0" fontId="0" fillId="35" borderId="50" xfId="0" applyFill="1" applyBorder="1" applyAlignment="1" applyProtection="1">
      <alignment horizontal="center" vertical="center"/>
      <protection/>
    </xf>
    <xf numFmtId="0" fontId="0" fillId="35" borderId="59" xfId="0" applyFill="1" applyBorder="1" applyAlignment="1" applyProtection="1">
      <alignment horizontal="center" vertical="center"/>
      <protection/>
    </xf>
    <xf numFmtId="0" fontId="0" fillId="35" borderId="71" xfId="0" applyFont="1" applyFill="1" applyBorder="1" applyAlignment="1" applyProtection="1">
      <alignment horizontal="center" wrapText="1"/>
      <protection/>
    </xf>
    <xf numFmtId="0" fontId="0" fillId="35" borderId="29" xfId="0" applyFont="1" applyFill="1" applyBorder="1" applyAlignment="1" applyProtection="1">
      <alignment horizontal="center" wrapText="1"/>
      <protection/>
    </xf>
    <xf numFmtId="10" fontId="0" fillId="12" borderId="55" xfId="0" applyNumberFormat="1" applyFill="1" applyBorder="1" applyAlignment="1" applyProtection="1">
      <alignment horizontal="center" wrapText="1"/>
      <protection/>
    </xf>
    <xf numFmtId="10" fontId="0" fillId="12" borderId="29" xfId="0" applyNumberFormat="1" applyFill="1" applyBorder="1" applyAlignment="1" applyProtection="1">
      <alignment horizontal="center" wrapText="1"/>
      <protection/>
    </xf>
    <xf numFmtId="10" fontId="0" fillId="12" borderId="34" xfId="0" applyNumberFormat="1" applyFill="1" applyBorder="1" applyAlignment="1" applyProtection="1">
      <alignment horizontal="center" wrapText="1"/>
      <protection/>
    </xf>
    <xf numFmtId="0" fontId="0" fillId="35" borderId="55" xfId="0" applyFont="1" applyFill="1" applyBorder="1" applyAlignment="1" applyProtection="1">
      <alignment horizontal="center" wrapText="1"/>
      <protection/>
    </xf>
    <xf numFmtId="0" fontId="0" fillId="35" borderId="90" xfId="0" applyFont="1" applyFill="1" applyBorder="1" applyAlignment="1" applyProtection="1">
      <alignment horizontal="center" wrapText="1"/>
      <protection/>
    </xf>
    <xf numFmtId="0" fontId="0" fillId="35" borderId="30" xfId="0" applyFont="1" applyFill="1" applyBorder="1" applyAlignment="1" applyProtection="1">
      <alignment horizontal="center" wrapText="1"/>
      <protection/>
    </xf>
    <xf numFmtId="0" fontId="0" fillId="12" borderId="32" xfId="0" applyFont="1" applyFill="1" applyBorder="1" applyAlignment="1" applyProtection="1">
      <alignment horizontal="center"/>
      <protection/>
    </xf>
    <xf numFmtId="0" fontId="0" fillId="12" borderId="32" xfId="0" applyFill="1" applyBorder="1" applyAlignment="1" applyProtection="1">
      <alignment horizontal="center"/>
      <protection/>
    </xf>
    <xf numFmtId="0" fontId="0" fillId="12" borderId="62" xfId="0" applyFill="1" applyBorder="1" applyAlignment="1" applyProtection="1">
      <alignment horizontal="center"/>
      <protection/>
    </xf>
    <xf numFmtId="0" fontId="0" fillId="35" borderId="56" xfId="0" applyFont="1" applyFill="1" applyBorder="1" applyAlignment="1" applyProtection="1">
      <alignment horizontal="center" wrapText="1"/>
      <protection/>
    </xf>
    <xf numFmtId="0" fontId="0" fillId="35" borderId="16" xfId="0" applyFont="1" applyFill="1" applyBorder="1" applyAlignment="1" applyProtection="1">
      <alignment horizontal="center" vertical="center" wrapText="1"/>
      <protection/>
    </xf>
    <xf numFmtId="0" fontId="0" fillId="35" borderId="50" xfId="0" applyFont="1" applyFill="1" applyBorder="1" applyAlignment="1" applyProtection="1">
      <alignment horizontal="center" vertical="center" wrapText="1"/>
      <protection/>
    </xf>
    <xf numFmtId="0" fontId="0" fillId="35" borderId="59" xfId="0" applyFont="1" applyFill="1" applyBorder="1" applyAlignment="1" applyProtection="1">
      <alignment horizontal="center" vertical="center" wrapText="1"/>
      <protection/>
    </xf>
    <xf numFmtId="0" fontId="0" fillId="35" borderId="47" xfId="0" applyFont="1" applyFill="1" applyBorder="1" applyAlignment="1" applyProtection="1">
      <alignment horizontal="center" wrapText="1"/>
      <protection/>
    </xf>
    <xf numFmtId="0" fontId="0" fillId="35" borderId="10" xfId="0" applyFont="1" applyFill="1" applyBorder="1" applyAlignment="1" applyProtection="1">
      <alignment horizontal="center" wrapText="1"/>
      <protection/>
    </xf>
    <xf numFmtId="0" fontId="0" fillId="39" borderId="55" xfId="0" applyFill="1" applyBorder="1" applyAlignment="1" applyProtection="1">
      <alignment horizontal="center" wrapText="1"/>
      <protection locked="0"/>
    </xf>
    <xf numFmtId="0" fontId="0" fillId="39" borderId="29" xfId="0" applyFill="1" applyBorder="1" applyAlignment="1" applyProtection="1">
      <alignment horizontal="center" wrapText="1"/>
      <protection locked="0"/>
    </xf>
    <xf numFmtId="0" fontId="0" fillId="39" borderId="34" xfId="0" applyFill="1" applyBorder="1" applyAlignment="1" applyProtection="1">
      <alignment horizontal="center" wrapText="1"/>
      <protection locked="0"/>
    </xf>
    <xf numFmtId="0" fontId="0" fillId="37" borderId="29" xfId="0" applyFont="1" applyFill="1" applyBorder="1" applyAlignment="1" applyProtection="1">
      <alignment horizontal="center"/>
      <protection/>
    </xf>
    <xf numFmtId="0" fontId="0" fillId="35" borderId="47" xfId="0" applyFill="1" applyBorder="1" applyAlignment="1" applyProtection="1">
      <alignment horizontal="right"/>
      <protection locked="0"/>
    </xf>
    <xf numFmtId="0" fontId="0" fillId="35" borderId="10" xfId="0" applyFill="1" applyBorder="1" applyAlignment="1" applyProtection="1">
      <alignment horizontal="right"/>
      <protection locked="0"/>
    </xf>
    <xf numFmtId="0" fontId="0" fillId="35" borderId="11" xfId="0" applyFill="1" applyBorder="1" applyAlignment="1" applyProtection="1">
      <alignment horizontal="right"/>
      <protection locked="0"/>
    </xf>
    <xf numFmtId="0" fontId="0" fillId="49" borderId="71" xfId="0" applyFill="1" applyBorder="1" applyAlignment="1" applyProtection="1">
      <alignment horizontal="center"/>
      <protection locked="0"/>
    </xf>
    <xf numFmtId="0" fontId="0" fillId="49" borderId="29" xfId="0" applyFill="1" applyBorder="1" applyAlignment="1" applyProtection="1">
      <alignment horizontal="center"/>
      <protection locked="0"/>
    </xf>
    <xf numFmtId="0" fontId="0" fillId="49" borderId="34" xfId="0" applyFill="1" applyBorder="1" applyAlignment="1" applyProtection="1">
      <alignment horizontal="center"/>
      <protection locked="0"/>
    </xf>
    <xf numFmtId="0" fontId="3" fillId="49" borderId="71" xfId="0" applyFont="1" applyFill="1" applyBorder="1" applyAlignment="1" applyProtection="1">
      <alignment horizontal="center"/>
      <protection locked="0"/>
    </xf>
    <xf numFmtId="0" fontId="3" fillId="49" borderId="29" xfId="0" applyFont="1" applyFill="1" applyBorder="1" applyAlignment="1" applyProtection="1">
      <alignment horizontal="center"/>
      <protection locked="0"/>
    </xf>
    <xf numFmtId="0" fontId="3" fillId="49" borderId="34" xfId="0" applyFont="1" applyFill="1" applyBorder="1" applyAlignment="1" applyProtection="1">
      <alignment horizontal="center"/>
      <protection locked="0"/>
    </xf>
    <xf numFmtId="0" fontId="0" fillId="35" borderId="48" xfId="0" applyFill="1" applyBorder="1" applyAlignment="1" applyProtection="1">
      <alignment horizontal="right"/>
      <protection locked="0"/>
    </xf>
    <xf numFmtId="0" fontId="0" fillId="35" borderId="18" xfId="0" applyFill="1" applyBorder="1" applyAlignment="1" applyProtection="1">
      <alignment horizontal="right"/>
      <protection locked="0"/>
    </xf>
    <xf numFmtId="0" fontId="0" fillId="35" borderId="19" xfId="0" applyFill="1" applyBorder="1" applyAlignment="1" applyProtection="1">
      <alignment horizontal="right"/>
      <protection locked="0"/>
    </xf>
    <xf numFmtId="0" fontId="0" fillId="49" borderId="72" xfId="0" applyFill="1" applyBorder="1" applyAlignment="1" applyProtection="1">
      <alignment horizontal="center"/>
      <protection locked="0"/>
    </xf>
    <xf numFmtId="0" fontId="0" fillId="49" borderId="32" xfId="0" applyFill="1" applyBorder="1" applyAlignment="1" applyProtection="1">
      <alignment horizontal="center"/>
      <protection locked="0"/>
    </xf>
    <xf numFmtId="0" fontId="0" fillId="49" borderId="62" xfId="0" applyFill="1" applyBorder="1" applyAlignment="1" applyProtection="1">
      <alignment horizontal="center"/>
      <protection locked="0"/>
    </xf>
    <xf numFmtId="0" fontId="0" fillId="35" borderId="47" xfId="0" applyFont="1" applyFill="1" applyBorder="1" applyAlignment="1" applyProtection="1">
      <alignment horizontal="right"/>
      <protection locked="0"/>
    </xf>
    <xf numFmtId="0" fontId="0" fillId="35" borderId="10" xfId="0" applyFont="1" applyFill="1" applyBorder="1" applyAlignment="1" applyProtection="1">
      <alignment horizontal="right"/>
      <protection locked="0"/>
    </xf>
    <xf numFmtId="0" fontId="0" fillId="35" borderId="11" xfId="0" applyFont="1" applyFill="1" applyBorder="1" applyAlignment="1" applyProtection="1">
      <alignment horizontal="right"/>
      <protection locked="0"/>
    </xf>
    <xf numFmtId="0" fontId="0" fillId="35" borderId="48" xfId="0" applyFont="1" applyFill="1" applyBorder="1" applyAlignment="1" applyProtection="1">
      <alignment horizontal="right"/>
      <protection locked="0"/>
    </xf>
    <xf numFmtId="0" fontId="0" fillId="35" borderId="18" xfId="0" applyFont="1" applyFill="1" applyBorder="1" applyAlignment="1" applyProtection="1">
      <alignment horizontal="right"/>
      <protection locked="0"/>
    </xf>
    <xf numFmtId="0" fontId="0" fillId="35" borderId="19" xfId="0" applyFont="1" applyFill="1" applyBorder="1" applyAlignment="1" applyProtection="1">
      <alignment horizontal="right"/>
      <protection locked="0"/>
    </xf>
    <xf numFmtId="0" fontId="0" fillId="35" borderId="49" xfId="0" applyFill="1" applyBorder="1" applyAlignment="1" applyProtection="1">
      <alignment horizontal="right"/>
      <protection locked="0"/>
    </xf>
    <xf numFmtId="0" fontId="0" fillId="35" borderId="50" xfId="0" applyFill="1" applyBorder="1" applyAlignment="1" applyProtection="1">
      <alignment horizontal="right"/>
      <protection locked="0"/>
    </xf>
    <xf numFmtId="0" fontId="0" fillId="35" borderId="59" xfId="0" applyFill="1" applyBorder="1" applyAlignment="1" applyProtection="1">
      <alignment horizontal="right"/>
      <protection locked="0"/>
    </xf>
    <xf numFmtId="0" fontId="3" fillId="49" borderId="87" xfId="0" applyFont="1" applyFill="1" applyBorder="1" applyAlignment="1" applyProtection="1">
      <alignment horizontal="center"/>
      <protection locked="0"/>
    </xf>
    <xf numFmtId="0" fontId="3" fillId="49" borderId="15" xfId="0" applyFont="1" applyFill="1" applyBorder="1" applyAlignment="1" applyProtection="1">
      <alignment horizontal="center"/>
      <protection locked="0"/>
    </xf>
    <xf numFmtId="0" fontId="3" fillId="49" borderId="74" xfId="0" applyFont="1" applyFill="1" applyBorder="1" applyAlignment="1" applyProtection="1">
      <alignment horizontal="center"/>
      <protection locked="0"/>
    </xf>
    <xf numFmtId="0" fontId="0" fillId="35" borderId="71" xfId="0" applyFill="1" applyBorder="1" applyAlignment="1" applyProtection="1">
      <alignment horizontal="right"/>
      <protection locked="0"/>
    </xf>
    <xf numFmtId="0" fontId="0" fillId="35" borderId="29" xfId="0" applyFill="1" applyBorder="1" applyAlignment="1" applyProtection="1">
      <alignment horizontal="right"/>
      <protection locked="0"/>
    </xf>
    <xf numFmtId="0" fontId="0" fillId="35" borderId="34" xfId="0" applyFill="1" applyBorder="1" applyAlignment="1" applyProtection="1">
      <alignment horizontal="right"/>
      <protection locked="0"/>
    </xf>
    <xf numFmtId="0" fontId="0" fillId="40" borderId="52" xfId="0" applyFont="1" applyFill="1" applyBorder="1" applyAlignment="1" applyProtection="1">
      <alignment horizontal="left" vertical="center" indent="1"/>
      <protection/>
    </xf>
    <xf numFmtId="0" fontId="0" fillId="40" borderId="52" xfId="0" applyNumberFormat="1" applyFont="1" applyFill="1" applyBorder="1" applyAlignment="1" applyProtection="1">
      <alignment horizontal="left" vertical="center" indent="1"/>
      <protection/>
    </xf>
    <xf numFmtId="14" fontId="0" fillId="40" borderId="52" xfId="0" applyNumberFormat="1" applyFill="1" applyBorder="1" applyAlignment="1" applyProtection="1">
      <alignment horizontal="left" vertical="center" indent="2"/>
      <protection/>
    </xf>
    <xf numFmtId="0" fontId="0" fillId="0" borderId="52" xfId="0" applyFont="1" applyBorder="1" applyAlignment="1" applyProtection="1">
      <alignment horizontal="left" vertical="center" indent="2"/>
      <protection/>
    </xf>
    <xf numFmtId="0" fontId="0" fillId="40" borderId="52" xfId="0" applyNumberFormat="1" applyFill="1" applyBorder="1" applyAlignment="1" applyProtection="1">
      <alignment horizontal="left" vertical="center" indent="2"/>
      <protection/>
    </xf>
    <xf numFmtId="207" fontId="0" fillId="40" borderId="17" xfId="0" applyNumberFormat="1" applyFont="1" applyFill="1" applyBorder="1" applyAlignment="1" applyProtection="1">
      <alignment horizontal="left" vertical="center"/>
      <protection/>
    </xf>
    <xf numFmtId="0" fontId="0" fillId="35" borderId="87" xfId="0" applyFill="1" applyBorder="1" applyAlignment="1" applyProtection="1">
      <alignment horizontal="right"/>
      <protection locked="0"/>
    </xf>
    <xf numFmtId="0" fontId="0" fillId="35" borderId="15" xfId="0" applyFill="1" applyBorder="1" applyAlignment="1" applyProtection="1">
      <alignment horizontal="right"/>
      <protection locked="0"/>
    </xf>
    <xf numFmtId="0" fontId="0" fillId="35" borderId="74" xfId="0" applyFill="1" applyBorder="1" applyAlignment="1" applyProtection="1">
      <alignment horizontal="right"/>
      <protection locked="0"/>
    </xf>
    <xf numFmtId="0" fontId="0" fillId="35" borderId="72" xfId="0" applyFont="1" applyFill="1" applyBorder="1" applyAlignment="1" applyProtection="1">
      <alignment horizontal="right"/>
      <protection locked="0"/>
    </xf>
    <xf numFmtId="0" fontId="0" fillId="35" borderId="32" xfId="0" applyFill="1" applyBorder="1" applyAlignment="1" applyProtection="1">
      <alignment horizontal="right"/>
      <protection locked="0"/>
    </xf>
    <xf numFmtId="0" fontId="0" fillId="35" borderId="62" xfId="0" applyFill="1" applyBorder="1" applyAlignment="1" applyProtection="1">
      <alignment horizontal="right"/>
      <protection locked="0"/>
    </xf>
    <xf numFmtId="0" fontId="0" fillId="35" borderId="72" xfId="0" applyFont="1" applyFill="1" applyBorder="1" applyAlignment="1" applyProtection="1">
      <alignment horizontal="right"/>
      <protection/>
    </xf>
    <xf numFmtId="0" fontId="0" fillId="35" borderId="32" xfId="0" applyFill="1" applyBorder="1" applyAlignment="1" applyProtection="1">
      <alignment horizontal="right"/>
      <protection/>
    </xf>
    <xf numFmtId="0" fontId="0" fillId="35" borderId="33" xfId="0" applyFill="1" applyBorder="1" applyAlignment="1" applyProtection="1">
      <alignment horizontal="right"/>
      <protection/>
    </xf>
    <xf numFmtId="0" fontId="0" fillId="35" borderId="72" xfId="0" applyFill="1" applyBorder="1" applyAlignment="1" applyProtection="1">
      <alignment horizontal="right"/>
      <protection locked="0"/>
    </xf>
    <xf numFmtId="0" fontId="4" fillId="33" borderId="45" xfId="0" applyFont="1" applyFill="1" applyBorder="1" applyAlignment="1" applyProtection="1">
      <alignment horizontal="center"/>
      <protection/>
    </xf>
    <xf numFmtId="0" fontId="4" fillId="33" borderId="46" xfId="0" applyFont="1" applyFill="1" applyBorder="1" applyAlignment="1" applyProtection="1">
      <alignment horizontal="center"/>
      <protection/>
    </xf>
    <xf numFmtId="0" fontId="4" fillId="33" borderId="64" xfId="0" applyFont="1" applyFill="1" applyBorder="1" applyAlignment="1" applyProtection="1">
      <alignment horizontal="center"/>
      <protection/>
    </xf>
    <xf numFmtId="0" fontId="0" fillId="0" borderId="47"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55" xfId="0" applyBorder="1" applyAlignment="1" applyProtection="1">
      <alignment horizontal="center"/>
      <protection locked="0"/>
    </xf>
    <xf numFmtId="0" fontId="4" fillId="33" borderId="51" xfId="0" applyFont="1" applyFill="1" applyBorder="1" applyAlignment="1" applyProtection="1">
      <alignment horizontal="center"/>
      <protection/>
    </xf>
    <xf numFmtId="2" fontId="26" fillId="55" borderId="20" xfId="0" applyNumberFormat="1" applyFont="1" applyFill="1" applyBorder="1" applyAlignment="1" applyProtection="1">
      <alignment horizontal="center" wrapText="1"/>
      <protection/>
    </xf>
    <xf numFmtId="2" fontId="26" fillId="55" borderId="17" xfId="0" applyNumberFormat="1" applyFont="1" applyFill="1" applyBorder="1" applyAlignment="1" applyProtection="1">
      <alignment horizontal="center" wrapText="1"/>
      <protection/>
    </xf>
    <xf numFmtId="2" fontId="26" fillId="55" borderId="51" xfId="0" applyNumberFormat="1" applyFont="1" applyFill="1" applyBorder="1" applyAlignment="1" applyProtection="1">
      <alignment horizontal="center" wrapText="1"/>
      <protection/>
    </xf>
    <xf numFmtId="0" fontId="0" fillId="35" borderId="47" xfId="52" applyFont="1" applyFill="1" applyBorder="1" applyAlignment="1" applyProtection="1">
      <alignment horizontal="right"/>
      <protection/>
    </xf>
    <xf numFmtId="0" fontId="0" fillId="35" borderId="10" xfId="52" applyFill="1" applyBorder="1" applyAlignment="1" applyProtection="1">
      <alignment horizontal="right"/>
      <protection/>
    </xf>
    <xf numFmtId="0" fontId="0" fillId="0" borderId="73"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12" borderId="15" xfId="0" applyFill="1" applyBorder="1" applyAlignment="1" applyProtection="1">
      <alignment horizontal="center"/>
      <protection locked="0"/>
    </xf>
    <xf numFmtId="0" fontId="0" fillId="12" borderId="74" xfId="0" applyFill="1" applyBorder="1" applyAlignment="1" applyProtection="1">
      <alignment horizontal="center"/>
      <protection locked="0"/>
    </xf>
    <xf numFmtId="0" fontId="0" fillId="12" borderId="29" xfId="0" applyFill="1" applyBorder="1" applyAlignment="1" applyProtection="1">
      <alignment horizontal="center"/>
      <protection locked="0"/>
    </xf>
    <xf numFmtId="0" fontId="0" fillId="12" borderId="34" xfId="0" applyFill="1" applyBorder="1" applyAlignment="1" applyProtection="1">
      <alignment horizontal="center"/>
      <protection locked="0"/>
    </xf>
    <xf numFmtId="0" fontId="0" fillId="0" borderId="71"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0" borderId="90"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75" xfId="0" applyFill="1" applyBorder="1" applyAlignment="1" applyProtection="1">
      <alignment horizontal="center"/>
      <protection locked="0"/>
    </xf>
    <xf numFmtId="0" fontId="0" fillId="12" borderId="30" xfId="0" applyFill="1" applyBorder="1" applyAlignment="1" applyProtection="1">
      <alignment horizontal="center"/>
      <protection locked="0"/>
    </xf>
    <xf numFmtId="0" fontId="0" fillId="12" borderId="75" xfId="0" applyFill="1" applyBorder="1" applyAlignment="1" applyProtection="1">
      <alignment horizontal="center"/>
      <protection locked="0"/>
    </xf>
    <xf numFmtId="0" fontId="0" fillId="12" borderId="29" xfId="0" applyFont="1" applyFill="1" applyBorder="1" applyAlignment="1" applyProtection="1">
      <alignment horizontal="center" vertical="center" wrapText="1"/>
      <protection/>
    </xf>
    <xf numFmtId="0" fontId="0" fillId="12" borderId="29" xfId="0" applyFill="1" applyBorder="1" applyAlignment="1" applyProtection="1">
      <alignment horizontal="center" vertical="center" wrapText="1"/>
      <protection/>
    </xf>
    <xf numFmtId="0" fontId="0" fillId="12" borderId="34" xfId="0" applyFill="1" applyBorder="1" applyAlignment="1" applyProtection="1">
      <alignment horizontal="center" vertical="center" wrapText="1"/>
      <protection/>
    </xf>
    <xf numFmtId="0" fontId="0" fillId="0" borderId="77" xfId="0" applyFill="1" applyBorder="1" applyAlignment="1" applyProtection="1">
      <alignment horizontal="center"/>
      <protection locked="0"/>
    </xf>
    <xf numFmtId="0" fontId="5" fillId="35" borderId="14" xfId="0" applyFont="1" applyFill="1" applyBorder="1" applyAlignment="1" applyProtection="1">
      <alignment horizontal="center" vertical="center"/>
      <protection/>
    </xf>
    <xf numFmtId="0" fontId="0" fillId="35" borderId="71" xfId="0" applyFill="1" applyBorder="1" applyAlignment="1" applyProtection="1">
      <alignment horizontal="center" vertical="center"/>
      <protection/>
    </xf>
    <xf numFmtId="0" fontId="0" fillId="35" borderId="29" xfId="0" applyFill="1" applyBorder="1" applyAlignment="1" applyProtection="1">
      <alignment horizontal="center" vertical="center"/>
      <protection/>
    </xf>
    <xf numFmtId="0" fontId="0" fillId="35" borderId="34" xfId="0" applyFill="1" applyBorder="1" applyAlignment="1" applyProtection="1">
      <alignment horizontal="center" vertical="center"/>
      <protection/>
    </xf>
    <xf numFmtId="0" fontId="0" fillId="0" borderId="87" xfId="0" applyFill="1" applyBorder="1" applyAlignment="1" applyProtection="1">
      <alignment horizontal="center"/>
      <protection locked="0"/>
    </xf>
    <xf numFmtId="0" fontId="0" fillId="0" borderId="74" xfId="0" applyFill="1" applyBorder="1" applyAlignment="1" applyProtection="1">
      <alignment horizontal="center"/>
      <protection locked="0"/>
    </xf>
    <xf numFmtId="0" fontId="0" fillId="35" borderId="64" xfId="0" applyFont="1" applyFill="1" applyBorder="1" applyAlignment="1" applyProtection="1">
      <alignment horizontal="center" wrapText="1"/>
      <protection/>
    </xf>
    <xf numFmtId="0" fontId="0" fillId="35" borderId="29" xfId="0" applyFont="1" applyFill="1" applyBorder="1" applyAlignment="1" applyProtection="1">
      <alignment horizontal="center" vertical="center"/>
      <protection/>
    </xf>
    <xf numFmtId="0" fontId="5" fillId="35" borderId="79" xfId="0" applyFont="1" applyFill="1" applyBorder="1" applyAlignment="1" applyProtection="1">
      <alignment horizontal="center" vertical="center" wrapText="1"/>
      <protection/>
    </xf>
    <xf numFmtId="0" fontId="0" fillId="35" borderId="60" xfId="0" applyFill="1" applyBorder="1" applyAlignment="1" applyProtection="1">
      <alignment horizontal="center" vertical="center" wrapText="1"/>
      <protection/>
    </xf>
    <xf numFmtId="0" fontId="0" fillId="35" borderId="61" xfId="0" applyFill="1" applyBorder="1" applyAlignment="1" applyProtection="1">
      <alignment horizontal="center" vertical="center" wrapText="1"/>
      <protection/>
    </xf>
    <xf numFmtId="0" fontId="0" fillId="35" borderId="71" xfId="0" applyFill="1" applyBorder="1" applyAlignment="1" applyProtection="1">
      <alignment horizontal="center" vertical="center" wrapText="1"/>
      <protection/>
    </xf>
    <xf numFmtId="0" fontId="0" fillId="35" borderId="29" xfId="0" applyFill="1" applyBorder="1" applyAlignment="1" applyProtection="1">
      <alignment horizontal="center" vertical="center" wrapText="1"/>
      <protection/>
    </xf>
    <xf numFmtId="0" fontId="0" fillId="35" borderId="34" xfId="0" applyFill="1" applyBorder="1" applyAlignment="1" applyProtection="1">
      <alignment horizontal="center" vertical="center" wrapText="1"/>
      <protection/>
    </xf>
    <xf numFmtId="0" fontId="3" fillId="49" borderId="47" xfId="0" applyFont="1" applyFill="1" applyBorder="1" applyAlignment="1" applyProtection="1">
      <alignment horizontal="center"/>
      <protection locked="0"/>
    </xf>
    <xf numFmtId="0" fontId="3" fillId="49" borderId="10" xfId="0" applyFont="1" applyFill="1" applyBorder="1" applyAlignment="1" applyProtection="1">
      <alignment horizontal="center"/>
      <protection locked="0"/>
    </xf>
    <xf numFmtId="0" fontId="3" fillId="49" borderId="11" xfId="0" applyFont="1" applyFill="1" applyBorder="1" applyAlignment="1" applyProtection="1">
      <alignment horizontal="center"/>
      <protection locked="0"/>
    </xf>
    <xf numFmtId="0" fontId="0" fillId="37" borderId="79" xfId="0" applyFill="1" applyBorder="1" applyAlignment="1" applyProtection="1">
      <alignment horizontal="right"/>
      <protection locked="0"/>
    </xf>
    <xf numFmtId="0" fontId="0" fillId="37" borderId="60" xfId="0" applyFill="1" applyBorder="1" applyAlignment="1" applyProtection="1">
      <alignment horizontal="right"/>
      <protection locked="0"/>
    </xf>
    <xf numFmtId="0" fontId="0" fillId="37" borderId="61" xfId="0" applyFill="1" applyBorder="1" applyAlignment="1" applyProtection="1">
      <alignment horizontal="right"/>
      <protection locked="0"/>
    </xf>
    <xf numFmtId="0" fontId="0" fillId="33" borderId="25" xfId="0" applyFill="1" applyBorder="1" applyAlignment="1" applyProtection="1">
      <alignment horizontal="center"/>
      <protection/>
    </xf>
    <xf numFmtId="0" fontId="0" fillId="33" borderId="12" xfId="0" applyFill="1" applyBorder="1" applyAlignment="1" applyProtection="1">
      <alignment horizontal="center"/>
      <protection/>
    </xf>
    <xf numFmtId="0" fontId="3" fillId="49" borderId="79" xfId="0" applyFont="1" applyFill="1" applyBorder="1" applyAlignment="1" applyProtection="1">
      <alignment horizontal="center"/>
      <protection locked="0"/>
    </xf>
    <xf numFmtId="0" fontId="3" fillId="49" borderId="60" xfId="0" applyFont="1" applyFill="1" applyBorder="1" applyAlignment="1" applyProtection="1">
      <alignment horizontal="center"/>
      <protection locked="0"/>
    </xf>
    <xf numFmtId="0" fontId="3" fillId="49" borderId="61" xfId="0" applyFont="1" applyFill="1" applyBorder="1" applyAlignment="1" applyProtection="1">
      <alignment horizontal="center"/>
      <protection locked="0"/>
    </xf>
    <xf numFmtId="0" fontId="0" fillId="35" borderId="27" xfId="0" applyFill="1" applyBorder="1" applyAlignment="1" applyProtection="1">
      <alignment horizontal="right"/>
      <protection locked="0"/>
    </xf>
    <xf numFmtId="0" fontId="0" fillId="35" borderId="55" xfId="0" applyFill="1" applyBorder="1" applyAlignment="1" applyProtection="1">
      <alignment horizontal="center" vertical="center"/>
      <protection/>
    </xf>
    <xf numFmtId="0" fontId="0" fillId="35" borderId="79" xfId="0" applyFill="1" applyBorder="1" applyAlignment="1" applyProtection="1">
      <alignment horizontal="right"/>
      <protection locked="0"/>
    </xf>
    <xf numFmtId="0" fontId="0" fillId="35" borderId="60" xfId="0" applyFill="1" applyBorder="1" applyAlignment="1" applyProtection="1">
      <alignment horizontal="right"/>
      <protection locked="0"/>
    </xf>
    <xf numFmtId="0" fontId="0" fillId="35" borderId="80" xfId="0" applyFill="1" applyBorder="1" applyAlignment="1" applyProtection="1">
      <alignment horizontal="right"/>
      <protection locked="0"/>
    </xf>
    <xf numFmtId="0" fontId="3" fillId="49" borderId="72" xfId="0" applyFont="1" applyFill="1" applyBorder="1" applyAlignment="1" applyProtection="1">
      <alignment horizontal="center"/>
      <protection locked="0"/>
    </xf>
    <xf numFmtId="0" fontId="3" fillId="49" borderId="32" xfId="0" applyFont="1" applyFill="1" applyBorder="1" applyAlignment="1" applyProtection="1">
      <alignment horizontal="center"/>
      <protection locked="0"/>
    </xf>
    <xf numFmtId="0" fontId="3" fillId="49" borderId="62" xfId="0" applyFont="1" applyFill="1" applyBorder="1" applyAlignment="1" applyProtection="1">
      <alignment horizontal="center"/>
      <protection locked="0"/>
    </xf>
    <xf numFmtId="0" fontId="0" fillId="35" borderId="33" xfId="0" applyFill="1" applyBorder="1" applyAlignment="1" applyProtection="1">
      <alignment horizontal="right"/>
      <protection locked="0"/>
    </xf>
    <xf numFmtId="0" fontId="4" fillId="33" borderId="79" xfId="0" applyFont="1" applyFill="1" applyBorder="1" applyAlignment="1" applyProtection="1">
      <alignment horizontal="center"/>
      <protection/>
    </xf>
    <xf numFmtId="0" fontId="4" fillId="33" borderId="60" xfId="0" applyFont="1" applyFill="1" applyBorder="1" applyAlignment="1" applyProtection="1">
      <alignment horizontal="center"/>
      <protection/>
    </xf>
    <xf numFmtId="0" fontId="4" fillId="33" borderId="61" xfId="0" applyFont="1" applyFill="1" applyBorder="1" applyAlignment="1" applyProtection="1">
      <alignment horizontal="center"/>
      <protection/>
    </xf>
    <xf numFmtId="0" fontId="3" fillId="49" borderId="45" xfId="0" applyFont="1" applyFill="1" applyBorder="1" applyAlignment="1" applyProtection="1">
      <alignment horizontal="center"/>
      <protection locked="0"/>
    </xf>
    <xf numFmtId="0" fontId="3" fillId="49" borderId="46" xfId="0" applyFont="1" applyFill="1" applyBorder="1" applyAlignment="1" applyProtection="1">
      <alignment horizontal="center"/>
      <protection locked="0"/>
    </xf>
    <xf numFmtId="0" fontId="3" fillId="49" borderId="63" xfId="0" applyFont="1" applyFill="1" applyBorder="1" applyAlignment="1" applyProtection="1">
      <alignment horizontal="center"/>
      <protection locked="0"/>
    </xf>
    <xf numFmtId="0" fontId="0" fillId="0" borderId="71"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4" xfId="0" applyBorder="1" applyAlignment="1" applyProtection="1">
      <alignment horizontal="center"/>
      <protection locked="0"/>
    </xf>
    <xf numFmtId="0" fontId="4" fillId="33" borderId="65" xfId="0" applyFont="1" applyFill="1" applyBorder="1" applyAlignment="1" applyProtection="1">
      <alignment horizontal="center"/>
      <protection/>
    </xf>
    <xf numFmtId="0" fontId="4" fillId="33" borderId="66" xfId="0" applyFont="1" applyFill="1" applyBorder="1" applyAlignment="1" applyProtection="1">
      <alignment horizontal="center"/>
      <protection/>
    </xf>
    <xf numFmtId="0" fontId="4" fillId="33" borderId="67" xfId="0" applyFont="1" applyFill="1" applyBorder="1" applyAlignment="1" applyProtection="1">
      <alignment horizontal="center"/>
      <protection/>
    </xf>
    <xf numFmtId="0" fontId="0" fillId="0" borderId="72"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62" xfId="0" applyBorder="1" applyAlignment="1" applyProtection="1">
      <alignment horizontal="center"/>
      <protection locked="0"/>
    </xf>
    <xf numFmtId="2" fontId="26" fillId="55" borderId="79" xfId="0" applyNumberFormat="1" applyFont="1" applyFill="1" applyBorder="1" applyAlignment="1" applyProtection="1">
      <alignment horizontal="center" wrapText="1"/>
      <protection/>
    </xf>
    <xf numFmtId="2" fontId="26" fillId="55" borderId="60" xfId="0" applyNumberFormat="1" applyFont="1" applyFill="1" applyBorder="1" applyAlignment="1" applyProtection="1">
      <alignment horizontal="center" wrapText="1"/>
      <protection/>
    </xf>
    <xf numFmtId="2" fontId="26" fillId="55" borderId="61" xfId="0" applyNumberFormat="1" applyFont="1" applyFill="1" applyBorder="1" applyAlignment="1" applyProtection="1">
      <alignment horizontal="center" wrapText="1"/>
      <protection/>
    </xf>
    <xf numFmtId="0" fontId="0" fillId="0" borderId="79"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1" xfId="0"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55"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12" borderId="56" xfId="0" applyFill="1" applyBorder="1" applyAlignment="1" applyProtection="1">
      <alignment horizontal="center"/>
      <protection/>
    </xf>
    <xf numFmtId="0" fontId="0" fillId="12" borderId="33" xfId="0" applyFill="1" applyBorder="1" applyAlignment="1" applyProtection="1">
      <alignment horizontal="center"/>
      <protection/>
    </xf>
    <xf numFmtId="0" fontId="0" fillId="12" borderId="72" xfId="0" applyFill="1" applyBorder="1" applyAlignment="1" applyProtection="1">
      <alignment horizontal="center"/>
      <protection/>
    </xf>
    <xf numFmtId="0" fontId="28" fillId="35" borderId="64" xfId="0" applyFont="1" applyFill="1" applyBorder="1" applyAlignment="1" applyProtection="1">
      <alignment horizontal="center" vertical="center" wrapText="1"/>
      <protection/>
    </xf>
    <xf numFmtId="0" fontId="28" fillId="35" borderId="60" xfId="0" applyFont="1" applyFill="1" applyBorder="1" applyAlignment="1" applyProtection="1">
      <alignment horizontal="center" vertical="center" wrapText="1"/>
      <protection/>
    </xf>
    <xf numFmtId="0" fontId="28" fillId="35" borderId="80" xfId="0" applyFont="1" applyFill="1" applyBorder="1" applyAlignment="1" applyProtection="1">
      <alignment horizontal="center" vertical="center" wrapText="1"/>
      <protection/>
    </xf>
    <xf numFmtId="0" fontId="28" fillId="35" borderId="55" xfId="0" applyFont="1" applyFill="1" applyBorder="1" applyAlignment="1" applyProtection="1">
      <alignment horizontal="center" vertical="center" wrapText="1"/>
      <protection/>
    </xf>
    <xf numFmtId="0" fontId="28" fillId="35" borderId="29" xfId="0" applyFont="1" applyFill="1" applyBorder="1" applyAlignment="1" applyProtection="1">
      <alignment horizontal="center" vertical="center" wrapText="1"/>
      <protection/>
    </xf>
    <xf numFmtId="0" fontId="28" fillId="35" borderId="27" xfId="0" applyFont="1" applyFill="1" applyBorder="1" applyAlignment="1" applyProtection="1">
      <alignment horizontal="center" vertical="center" wrapText="1"/>
      <protection/>
    </xf>
    <xf numFmtId="0" fontId="28" fillId="35" borderId="79" xfId="0" applyFont="1" applyFill="1" applyBorder="1" applyAlignment="1" applyProtection="1">
      <alignment horizontal="center" vertical="center" wrapText="1"/>
      <protection/>
    </xf>
    <xf numFmtId="0" fontId="28" fillId="35" borderId="61" xfId="0" applyFont="1" applyFill="1" applyBorder="1" applyAlignment="1" applyProtection="1">
      <alignment horizontal="center" vertical="center" wrapText="1"/>
      <protection/>
    </xf>
    <xf numFmtId="0" fontId="28" fillId="35" borderId="71" xfId="0" applyFont="1" applyFill="1" applyBorder="1" applyAlignment="1" applyProtection="1">
      <alignment horizontal="center" vertical="center" wrapText="1"/>
      <protection/>
    </xf>
    <xf numFmtId="0" fontId="28" fillId="35" borderId="34" xfId="0" applyFont="1" applyFill="1" applyBorder="1" applyAlignment="1" applyProtection="1">
      <alignment horizontal="center" vertical="center" wrapText="1"/>
      <protection/>
    </xf>
    <xf numFmtId="0" fontId="3" fillId="38" borderId="47" xfId="0" applyFont="1" applyFill="1" applyBorder="1" applyAlignment="1" applyProtection="1">
      <alignment horizontal="center"/>
      <protection locked="0"/>
    </xf>
    <xf numFmtId="0" fontId="3" fillId="38" borderId="10" xfId="0" applyFont="1" applyFill="1" applyBorder="1" applyAlignment="1" applyProtection="1">
      <alignment horizontal="center"/>
      <protection locked="0"/>
    </xf>
    <xf numFmtId="0" fontId="3" fillId="38" borderId="11" xfId="0" applyFont="1" applyFill="1" applyBorder="1" applyAlignment="1" applyProtection="1">
      <alignment horizontal="center"/>
      <protection locked="0"/>
    </xf>
    <xf numFmtId="0" fontId="3" fillId="38" borderId="48" xfId="0" applyFont="1" applyFill="1" applyBorder="1" applyAlignment="1" applyProtection="1">
      <alignment horizontal="center"/>
      <protection locked="0"/>
    </xf>
    <xf numFmtId="0" fontId="3" fillId="38" borderId="18" xfId="0" applyFont="1" applyFill="1" applyBorder="1" applyAlignment="1" applyProtection="1">
      <alignment horizontal="center"/>
      <protection locked="0"/>
    </xf>
    <xf numFmtId="0" fontId="3" fillId="38" borderId="19" xfId="0" applyFont="1" applyFill="1" applyBorder="1" applyAlignment="1" applyProtection="1">
      <alignment horizontal="center"/>
      <protection locked="0"/>
    </xf>
    <xf numFmtId="0" fontId="3" fillId="38" borderId="45" xfId="0" applyFont="1" applyFill="1" applyBorder="1" applyAlignment="1" applyProtection="1">
      <alignment horizontal="center"/>
      <protection locked="0"/>
    </xf>
    <xf numFmtId="0" fontId="3" fillId="38" borderId="46" xfId="0" applyFont="1" applyFill="1" applyBorder="1" applyAlignment="1" applyProtection="1">
      <alignment horizontal="center"/>
      <protection locked="0"/>
    </xf>
    <xf numFmtId="0" fontId="3" fillId="38" borderId="63" xfId="0" applyFont="1" applyFill="1" applyBorder="1" applyAlignment="1" applyProtection="1">
      <alignment horizontal="center"/>
      <protection locked="0"/>
    </xf>
    <xf numFmtId="0" fontId="0" fillId="33" borderId="79" xfId="0" applyFill="1" applyBorder="1" applyAlignment="1" applyProtection="1">
      <alignment horizontal="center"/>
      <protection/>
    </xf>
    <xf numFmtId="0" fontId="0" fillId="33" borderId="60" xfId="0" applyFill="1" applyBorder="1" applyAlignment="1" applyProtection="1">
      <alignment horizontal="center"/>
      <protection/>
    </xf>
    <xf numFmtId="0" fontId="0" fillId="33" borderId="61" xfId="0" applyFill="1" applyBorder="1" applyAlignment="1" applyProtection="1">
      <alignment horizontal="center"/>
      <protection/>
    </xf>
    <xf numFmtId="0" fontId="0" fillId="33" borderId="71" xfId="0" applyFill="1" applyBorder="1" applyAlignment="1" applyProtection="1">
      <alignment horizontal="center"/>
      <protection/>
    </xf>
    <xf numFmtId="0" fontId="0" fillId="33" borderId="29" xfId="0" applyFill="1" applyBorder="1" applyAlignment="1" applyProtection="1">
      <alignment horizontal="center"/>
      <protection/>
    </xf>
    <xf numFmtId="0" fontId="0" fillId="33" borderId="34" xfId="0" applyFill="1" applyBorder="1" applyAlignment="1" applyProtection="1">
      <alignment horizontal="center"/>
      <protection/>
    </xf>
    <xf numFmtId="0" fontId="0" fillId="37" borderId="71" xfId="0" applyFont="1" applyFill="1" applyBorder="1" applyAlignment="1">
      <alignment horizontal="left" vertical="center" wrapText="1"/>
    </xf>
    <xf numFmtId="0" fontId="0" fillId="37" borderId="29" xfId="0" applyFill="1" applyBorder="1" applyAlignment="1">
      <alignment horizontal="left" vertical="center" wrapText="1"/>
    </xf>
    <xf numFmtId="0" fontId="0" fillId="37" borderId="34" xfId="0" applyFill="1" applyBorder="1" applyAlignment="1">
      <alignment horizontal="left" vertical="center" wrapText="1"/>
    </xf>
    <xf numFmtId="0" fontId="0" fillId="37" borderId="71" xfId="0" applyFill="1" applyBorder="1" applyAlignment="1">
      <alignment horizontal="left" vertical="center" wrapText="1"/>
    </xf>
    <xf numFmtId="0" fontId="0" fillId="35" borderId="71" xfId="0" applyFill="1" applyBorder="1" applyAlignment="1" applyProtection="1">
      <alignment horizontal="right"/>
      <protection/>
    </xf>
    <xf numFmtId="0" fontId="0" fillId="35" borderId="29" xfId="0" applyFill="1" applyBorder="1" applyAlignment="1" applyProtection="1">
      <alignment horizontal="right"/>
      <protection/>
    </xf>
    <xf numFmtId="0" fontId="0" fillId="35" borderId="34" xfId="0" applyFill="1" applyBorder="1" applyAlignment="1" applyProtection="1">
      <alignment horizontal="right"/>
      <protection/>
    </xf>
    <xf numFmtId="0" fontId="0" fillId="35" borderId="61" xfId="0" applyFill="1" applyBorder="1" applyAlignment="1" applyProtection="1">
      <alignment horizontal="right"/>
      <protection locked="0"/>
    </xf>
    <xf numFmtId="0" fontId="3" fillId="49" borderId="47" xfId="52" applyFont="1" applyFill="1" applyBorder="1" applyAlignment="1" applyProtection="1">
      <alignment horizontal="center"/>
      <protection locked="0"/>
    </xf>
    <xf numFmtId="0" fontId="3" fillId="49" borderId="10" xfId="52" applyFont="1" applyFill="1" applyBorder="1" applyAlignment="1" applyProtection="1">
      <alignment horizontal="center"/>
      <protection locked="0"/>
    </xf>
    <xf numFmtId="0" fontId="3" fillId="49" borderId="11" xfId="52" applyFont="1" applyFill="1" applyBorder="1" applyAlignment="1" applyProtection="1">
      <alignment horizontal="center"/>
      <protection locked="0"/>
    </xf>
    <xf numFmtId="0" fontId="0" fillId="35" borderId="45" xfId="52" applyFill="1" applyBorder="1" applyAlignment="1" applyProtection="1">
      <alignment horizontal="right"/>
      <protection locked="0"/>
    </xf>
    <xf numFmtId="0" fontId="0" fillId="35" borderId="46" xfId="52" applyFill="1" applyBorder="1" applyAlignment="1" applyProtection="1">
      <alignment horizontal="right"/>
      <protection locked="0"/>
    </xf>
    <xf numFmtId="0" fontId="3" fillId="49" borderId="45" xfId="52" applyFont="1" applyFill="1" applyBorder="1" applyAlignment="1" applyProtection="1">
      <alignment horizontal="center"/>
      <protection locked="0"/>
    </xf>
    <xf numFmtId="0" fontId="3" fillId="49" borderId="46" xfId="52" applyFont="1" applyFill="1" applyBorder="1" applyAlignment="1" applyProtection="1">
      <alignment horizontal="center"/>
      <protection locked="0"/>
    </xf>
    <xf numFmtId="0" fontId="3" fillId="49" borderId="63" xfId="52" applyFont="1" applyFill="1" applyBorder="1" applyAlignment="1" applyProtection="1">
      <alignment horizontal="center"/>
      <protection locked="0"/>
    </xf>
    <xf numFmtId="0" fontId="0" fillId="35" borderId="27" xfId="52" applyFill="1" applyBorder="1" applyAlignment="1" applyProtection="1">
      <alignment horizontal="right"/>
      <protection locked="0"/>
    </xf>
    <xf numFmtId="0" fontId="4" fillId="33" borderId="65" xfId="52" applyFont="1" applyFill="1" applyBorder="1" applyAlignment="1" applyProtection="1">
      <alignment horizontal="center"/>
      <protection/>
    </xf>
    <xf numFmtId="0" fontId="4" fillId="33" borderId="66" xfId="52" applyFont="1" applyFill="1" applyBorder="1" applyAlignment="1" applyProtection="1">
      <alignment horizontal="center"/>
      <protection/>
    </xf>
    <xf numFmtId="0" fontId="4" fillId="33" borderId="67" xfId="52" applyFont="1" applyFill="1" applyBorder="1" applyAlignment="1" applyProtection="1">
      <alignment horizontal="center"/>
      <protection/>
    </xf>
    <xf numFmtId="0" fontId="3" fillId="49" borderId="71" xfId="52" applyFont="1" applyFill="1" applyBorder="1" applyAlignment="1" applyProtection="1">
      <alignment horizontal="center"/>
      <protection locked="0"/>
    </xf>
    <xf numFmtId="0" fontId="3" fillId="49" borderId="29" xfId="52" applyFont="1" applyFill="1" applyBorder="1" applyAlignment="1" applyProtection="1">
      <alignment horizontal="center"/>
      <protection locked="0"/>
    </xf>
    <xf numFmtId="0" fontId="3" fillId="49" borderId="34" xfId="52" applyFont="1" applyFill="1" applyBorder="1" applyAlignment="1" applyProtection="1">
      <alignment horizontal="center"/>
      <protection locked="0"/>
    </xf>
    <xf numFmtId="0" fontId="0" fillId="35" borderId="72" xfId="52" applyFill="1" applyBorder="1" applyAlignment="1" applyProtection="1">
      <alignment horizontal="right"/>
      <protection locked="0"/>
    </xf>
    <xf numFmtId="0" fontId="0" fillId="35" borderId="32" xfId="52" applyFill="1" applyBorder="1" applyAlignment="1" applyProtection="1">
      <alignment horizontal="right"/>
      <protection locked="0"/>
    </xf>
    <xf numFmtId="0" fontId="0" fillId="35" borderId="33" xfId="52" applyFill="1" applyBorder="1" applyAlignment="1" applyProtection="1">
      <alignment horizontal="right"/>
      <protection locked="0"/>
    </xf>
    <xf numFmtId="0" fontId="3" fillId="49" borderId="79" xfId="52" applyFont="1" applyFill="1" applyBorder="1" applyAlignment="1" applyProtection="1">
      <alignment horizontal="center"/>
      <protection locked="0"/>
    </xf>
    <xf numFmtId="0" fontId="3" fillId="49" borderId="60" xfId="52" applyFont="1" applyFill="1" applyBorder="1" applyAlignment="1" applyProtection="1">
      <alignment horizontal="center"/>
      <protection locked="0"/>
    </xf>
    <xf numFmtId="0" fontId="3" fillId="49" borderId="61" xfId="52" applyFont="1" applyFill="1" applyBorder="1" applyAlignment="1" applyProtection="1">
      <alignment horizontal="center"/>
      <protection locked="0"/>
    </xf>
    <xf numFmtId="0" fontId="0" fillId="0" borderId="48" xfId="52" applyBorder="1" applyAlignment="1" applyProtection="1">
      <alignment horizontal="center"/>
      <protection locked="0"/>
    </xf>
    <xf numFmtId="0" fontId="0" fillId="0" borderId="18" xfId="52" applyBorder="1" applyAlignment="1" applyProtection="1">
      <alignment horizontal="center"/>
      <protection locked="0"/>
    </xf>
    <xf numFmtId="0" fontId="0" fillId="0" borderId="19" xfId="52" applyBorder="1" applyAlignment="1" applyProtection="1">
      <alignment horizontal="center"/>
      <protection locked="0"/>
    </xf>
    <xf numFmtId="0" fontId="0" fillId="0" borderId="79" xfId="52" applyBorder="1" applyAlignment="1" applyProtection="1">
      <alignment horizontal="center"/>
      <protection locked="0"/>
    </xf>
    <xf numFmtId="0" fontId="0" fillId="0" borderId="60" xfId="52" applyBorder="1" applyAlignment="1" applyProtection="1">
      <alignment horizontal="center"/>
      <protection locked="0"/>
    </xf>
    <xf numFmtId="0" fontId="0" fillId="0" borderId="61" xfId="52" applyBorder="1" applyAlignment="1" applyProtection="1">
      <alignment horizontal="center"/>
      <protection locked="0"/>
    </xf>
    <xf numFmtId="0" fontId="0" fillId="0" borderId="72" xfId="52" applyBorder="1" applyAlignment="1" applyProtection="1">
      <alignment horizontal="center"/>
      <protection locked="0"/>
    </xf>
    <xf numFmtId="0" fontId="0" fillId="0" borderId="62" xfId="52" applyBorder="1" applyAlignment="1" applyProtection="1">
      <alignment horizontal="center"/>
      <protection locked="0"/>
    </xf>
    <xf numFmtId="0" fontId="0" fillId="0" borderId="34" xfId="52" applyBorder="1" applyAlignment="1" applyProtection="1">
      <alignment horizontal="center"/>
      <protection locked="0"/>
    </xf>
    <xf numFmtId="0" fontId="4" fillId="33" borderId="45" xfId="52" applyFont="1" applyFill="1" applyBorder="1" applyAlignment="1" applyProtection="1">
      <alignment horizontal="center"/>
      <protection/>
    </xf>
    <xf numFmtId="0" fontId="4" fillId="33" borderId="46" xfId="52" applyFont="1" applyFill="1" applyBorder="1" applyAlignment="1" applyProtection="1">
      <alignment horizontal="center"/>
      <protection/>
    </xf>
    <xf numFmtId="0" fontId="4" fillId="33" borderId="63" xfId="52" applyFont="1" applyFill="1" applyBorder="1" applyAlignment="1" applyProtection="1">
      <alignment horizontal="center"/>
      <protection/>
    </xf>
    <xf numFmtId="0" fontId="0" fillId="0" borderId="10" xfId="52" applyBorder="1" applyAlignment="1" applyProtection="1">
      <alignment horizontal="center"/>
      <protection locked="0"/>
    </xf>
    <xf numFmtId="0" fontId="0" fillId="0" borderId="11" xfId="52" applyBorder="1" applyAlignment="1" applyProtection="1">
      <alignment horizontal="center"/>
      <protection locked="0"/>
    </xf>
    <xf numFmtId="0" fontId="0" fillId="0" borderId="47" xfId="52" applyFont="1" applyBorder="1" applyAlignment="1" applyProtection="1">
      <alignment horizontal="center"/>
      <protection locked="0"/>
    </xf>
    <xf numFmtId="0" fontId="0" fillId="0" borderId="10" xfId="52" applyFont="1" applyBorder="1" applyAlignment="1" applyProtection="1">
      <alignment horizontal="center"/>
      <protection locked="0"/>
    </xf>
    <xf numFmtId="0" fontId="0" fillId="0" borderId="11" xfId="52" applyFont="1" applyBorder="1" applyAlignment="1" applyProtection="1">
      <alignment horizontal="center"/>
      <protection locked="0"/>
    </xf>
    <xf numFmtId="0" fontId="3" fillId="49" borderId="72" xfId="52" applyFont="1" applyFill="1" applyBorder="1" applyAlignment="1" applyProtection="1">
      <alignment horizontal="center"/>
      <protection locked="0"/>
    </xf>
    <xf numFmtId="0" fontId="3" fillId="49" borderId="32" xfId="52" applyFont="1" applyFill="1" applyBorder="1" applyAlignment="1" applyProtection="1">
      <alignment horizontal="center"/>
      <protection locked="0"/>
    </xf>
    <xf numFmtId="0" fontId="3" fillId="49" borderId="62" xfId="52" applyFont="1" applyFill="1" applyBorder="1" applyAlignment="1" applyProtection="1">
      <alignment horizontal="center"/>
      <protection locked="0"/>
    </xf>
    <xf numFmtId="0" fontId="0" fillId="35" borderId="79" xfId="52" applyFill="1" applyBorder="1" applyAlignment="1" applyProtection="1">
      <alignment horizontal="right"/>
      <protection locked="0"/>
    </xf>
    <xf numFmtId="0" fontId="0" fillId="35" borderId="60" xfId="52" applyFill="1" applyBorder="1" applyAlignment="1" applyProtection="1">
      <alignment horizontal="right"/>
      <protection locked="0"/>
    </xf>
    <xf numFmtId="0" fontId="0" fillId="35" borderId="80" xfId="52" applyFill="1" applyBorder="1" applyAlignment="1" applyProtection="1">
      <alignment horizontal="right"/>
      <protection locked="0"/>
    </xf>
    <xf numFmtId="207" fontId="3" fillId="40" borderId="17" xfId="0" applyNumberFormat="1" applyFont="1" applyFill="1" applyBorder="1" applyAlignment="1" applyProtection="1">
      <alignment horizontal="left" vertical="center"/>
      <protection/>
    </xf>
    <xf numFmtId="207" fontId="3" fillId="40" borderId="21" xfId="0" applyNumberFormat="1" applyFont="1" applyFill="1" applyBorder="1" applyAlignment="1" applyProtection="1">
      <alignment horizontal="left" vertical="center"/>
      <protection/>
    </xf>
    <xf numFmtId="0" fontId="0" fillId="35" borderId="47" xfId="52" applyFont="1" applyFill="1" applyBorder="1" applyAlignment="1" applyProtection="1">
      <alignment horizontal="right"/>
      <protection locked="0"/>
    </xf>
    <xf numFmtId="0" fontId="0" fillId="35" borderId="27" xfId="0" applyFont="1" applyFill="1" applyBorder="1" applyAlignment="1" applyProtection="1">
      <alignment horizontal="center"/>
      <protection/>
    </xf>
    <xf numFmtId="0" fontId="0" fillId="35" borderId="55" xfId="0" applyFont="1" applyFill="1" applyBorder="1" applyAlignment="1" applyProtection="1">
      <alignment horizontal="center"/>
      <protection/>
    </xf>
    <xf numFmtId="0" fontId="0" fillId="35" borderId="0" xfId="0" applyFont="1" applyFill="1" applyBorder="1" applyAlignment="1" applyProtection="1">
      <alignment horizontal="center" wrapText="1"/>
      <protection/>
    </xf>
    <xf numFmtId="0" fontId="0" fillId="35" borderId="0" xfId="0" applyFill="1" applyBorder="1" applyAlignment="1" applyProtection="1">
      <alignment horizontal="center" wrapText="1"/>
      <protection/>
    </xf>
    <xf numFmtId="0" fontId="0" fillId="35" borderId="24" xfId="0" applyFill="1" applyBorder="1" applyAlignment="1" applyProtection="1">
      <alignment horizontal="center" wrapText="1"/>
      <protection/>
    </xf>
    <xf numFmtId="0" fontId="28" fillId="35" borderId="14" xfId="0" applyFont="1" applyFill="1" applyBorder="1" applyAlignment="1" applyProtection="1">
      <alignment horizontal="center"/>
      <protection/>
    </xf>
    <xf numFmtId="0" fontId="28" fillId="35" borderId="16" xfId="0" applyFont="1" applyFill="1" applyBorder="1" applyAlignment="1" applyProtection="1">
      <alignment horizontal="center"/>
      <protection/>
    </xf>
    <xf numFmtId="0" fontId="28" fillId="35" borderId="86" xfId="0" applyFont="1" applyFill="1" applyBorder="1" applyAlignment="1" applyProtection="1">
      <alignment horizontal="center"/>
      <protection/>
    </xf>
    <xf numFmtId="0" fontId="0" fillId="35" borderId="71" xfId="0" applyFont="1" applyFill="1" applyBorder="1" applyAlignment="1" applyProtection="1">
      <alignment horizontal="right" wrapText="1"/>
      <protection/>
    </xf>
    <xf numFmtId="0" fontId="0" fillId="35" borderId="29" xfId="0" applyFill="1" applyBorder="1" applyAlignment="1" applyProtection="1">
      <alignment horizontal="right" wrapText="1"/>
      <protection/>
    </xf>
    <xf numFmtId="0" fontId="0" fillId="35" borderId="34" xfId="0" applyFill="1" applyBorder="1" applyAlignment="1" applyProtection="1">
      <alignment horizontal="right" wrapText="1"/>
      <protection/>
    </xf>
    <xf numFmtId="0" fontId="0" fillId="35" borderId="10" xfId="0" applyFont="1" applyFill="1" applyBorder="1" applyAlignment="1" applyProtection="1">
      <alignment horizontal="center"/>
      <protection/>
    </xf>
    <xf numFmtId="0" fontId="25" fillId="33" borderId="26" xfId="0" applyFont="1" applyFill="1" applyBorder="1" applyAlignment="1" applyProtection="1">
      <alignment horizontal="center" vertical="center" wrapText="1"/>
      <protection/>
    </xf>
    <xf numFmtId="0" fontId="25" fillId="33" borderId="14" xfId="0" applyFont="1" applyFill="1" applyBorder="1" applyAlignment="1" applyProtection="1">
      <alignment horizontal="center" vertical="center" wrapText="1"/>
      <protection/>
    </xf>
    <xf numFmtId="0" fontId="25" fillId="33" borderId="16" xfId="0" applyFont="1" applyFill="1" applyBorder="1" applyAlignment="1" applyProtection="1">
      <alignment horizontal="center" vertical="center" wrapText="1"/>
      <protection/>
    </xf>
    <xf numFmtId="0" fontId="25" fillId="33" borderId="25" xfId="0" applyFont="1" applyFill="1" applyBorder="1" applyAlignment="1" applyProtection="1">
      <alignment horizontal="center" vertical="center" wrapText="1"/>
      <protection/>
    </xf>
    <xf numFmtId="0" fontId="25" fillId="33" borderId="12" xfId="0" applyFont="1" applyFill="1" applyBorder="1" applyAlignment="1" applyProtection="1">
      <alignment horizontal="center" vertical="center" wrapText="1"/>
      <protection/>
    </xf>
    <xf numFmtId="0" fontId="25" fillId="33" borderId="58" xfId="0" applyFont="1" applyFill="1" applyBorder="1" applyAlignment="1" applyProtection="1">
      <alignment horizontal="center" vertical="center" wrapText="1"/>
      <protection/>
    </xf>
    <xf numFmtId="0" fontId="0" fillId="0" borderId="71" xfId="0" applyFont="1" applyBorder="1" applyAlignment="1" applyProtection="1">
      <alignment horizontal="center"/>
      <protection locked="0"/>
    </xf>
    <xf numFmtId="0" fontId="0" fillId="0" borderId="56"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55" xfId="0"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0" fontId="0" fillId="33" borderId="58" xfId="0" applyFill="1" applyBorder="1" applyAlignment="1" applyProtection="1">
      <alignment horizontal="center"/>
      <protection/>
    </xf>
    <xf numFmtId="0" fontId="0" fillId="0" borderId="48"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4" fillId="33" borderId="63" xfId="0" applyFont="1" applyFill="1" applyBorder="1" applyAlignment="1" applyProtection="1">
      <alignment horizontal="center"/>
      <protection/>
    </xf>
    <xf numFmtId="0" fontId="0" fillId="0" borderId="11"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63" xfId="0" applyBorder="1" applyAlignment="1" applyProtection="1">
      <alignment horizontal="center"/>
      <protection locked="0"/>
    </xf>
    <xf numFmtId="0" fontId="0" fillId="38" borderId="13" xfId="0" applyFont="1" applyFill="1" applyBorder="1" applyAlignment="1" applyProtection="1">
      <alignment horizontal="center" vertical="center"/>
      <protection locked="0"/>
    </xf>
    <xf numFmtId="0" fontId="0" fillId="38" borderId="0" xfId="0" applyFont="1" applyFill="1" applyBorder="1" applyAlignment="1" applyProtection="1">
      <alignment horizontal="center" vertical="center"/>
      <protection locked="0"/>
    </xf>
    <xf numFmtId="0" fontId="0" fillId="38" borderId="24" xfId="0" applyFont="1" applyFill="1" applyBorder="1" applyAlignment="1" applyProtection="1">
      <alignment horizontal="center" vertical="center"/>
      <protection locked="0"/>
    </xf>
    <xf numFmtId="10" fontId="0" fillId="56" borderId="27" xfId="0" applyNumberFormat="1" applyFill="1" applyBorder="1" applyAlignment="1" applyProtection="1">
      <alignment horizontal="center" wrapText="1"/>
      <protection/>
    </xf>
    <xf numFmtId="10" fontId="0" fillId="56" borderId="10" xfId="0" applyNumberFormat="1" applyFill="1" applyBorder="1" applyAlignment="1" applyProtection="1">
      <alignment horizontal="center" wrapText="1"/>
      <protection/>
    </xf>
    <xf numFmtId="10" fontId="0" fillId="56" borderId="11" xfId="0" applyNumberFormat="1" applyFill="1" applyBorder="1" applyAlignment="1" applyProtection="1">
      <alignment horizontal="center" wrapText="1"/>
      <protection/>
    </xf>
    <xf numFmtId="2" fontId="26" fillId="55" borderId="21" xfId="0" applyNumberFormat="1" applyFont="1" applyFill="1" applyBorder="1" applyAlignment="1" applyProtection="1">
      <alignment horizontal="center" wrapText="1"/>
      <protection/>
    </xf>
    <xf numFmtId="0" fontId="0" fillId="57" borderId="76" xfId="0" applyFont="1" applyFill="1" applyBorder="1" applyAlignment="1" applyProtection="1">
      <alignment horizontal="right"/>
      <protection locked="0"/>
    </xf>
    <xf numFmtId="0" fontId="0" fillId="57" borderId="81" xfId="0" applyFill="1" applyBorder="1" applyAlignment="1" applyProtection="1">
      <alignment horizontal="right"/>
      <protection locked="0"/>
    </xf>
    <xf numFmtId="0" fontId="0" fillId="35" borderId="49" xfId="0" applyFont="1" applyFill="1" applyBorder="1" applyAlignment="1" applyProtection="1">
      <alignment horizontal="center" vertical="center" wrapText="1"/>
      <protection/>
    </xf>
    <xf numFmtId="0" fontId="0" fillId="35" borderId="28" xfId="0" applyFont="1" applyFill="1" applyBorder="1" applyAlignment="1" applyProtection="1">
      <alignment horizontal="center" vertical="center" wrapText="1"/>
      <protection/>
    </xf>
    <xf numFmtId="0" fontId="0" fillId="35" borderId="53" xfId="0" applyFont="1" applyFill="1" applyBorder="1" applyAlignment="1" applyProtection="1">
      <alignment horizontal="center" vertical="center" wrapText="1"/>
      <protection/>
    </xf>
    <xf numFmtId="0" fontId="0" fillId="0" borderId="33" xfId="0" applyFill="1" applyBorder="1" applyAlignment="1" applyProtection="1">
      <alignment horizontal="center"/>
      <protection locked="0"/>
    </xf>
    <xf numFmtId="0" fontId="0" fillId="35" borderId="75" xfId="0" applyFont="1" applyFill="1" applyBorder="1" applyAlignment="1" applyProtection="1">
      <alignment horizontal="center" vertical="center"/>
      <protection/>
    </xf>
    <xf numFmtId="0" fontId="0" fillId="35" borderId="74" xfId="0" applyFont="1" applyFill="1" applyBorder="1" applyAlignment="1" applyProtection="1">
      <alignment horizontal="center" vertical="center"/>
      <protection/>
    </xf>
    <xf numFmtId="0" fontId="28" fillId="35" borderId="45" xfId="0" applyFont="1" applyFill="1" applyBorder="1" applyAlignment="1" applyProtection="1">
      <alignment horizontal="center" vertical="center" wrapText="1"/>
      <protection/>
    </xf>
    <xf numFmtId="0" fontId="28" fillId="35" borderId="46" xfId="0" applyFont="1" applyFill="1" applyBorder="1" applyAlignment="1" applyProtection="1">
      <alignment horizontal="center" vertical="center" wrapText="1"/>
      <protection/>
    </xf>
    <xf numFmtId="0" fontId="28" fillId="35" borderId="63" xfId="0" applyFont="1" applyFill="1" applyBorder="1" applyAlignment="1" applyProtection="1">
      <alignment horizontal="center" vertical="center" wrapText="1"/>
      <protection/>
    </xf>
    <xf numFmtId="0" fontId="0" fillId="35" borderId="26"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9" borderId="27" xfId="0" applyFill="1" applyBorder="1" applyAlignment="1" applyProtection="1">
      <alignment horizontal="center" wrapText="1"/>
      <protection locked="0"/>
    </xf>
    <xf numFmtId="0" fontId="0" fillId="39" borderId="10" xfId="0" applyFill="1" applyBorder="1" applyAlignment="1" applyProtection="1">
      <alignment horizontal="center" wrapText="1"/>
      <protection locked="0"/>
    </xf>
    <xf numFmtId="0" fontId="0" fillId="39" borderId="11" xfId="0" applyFill="1" applyBorder="1" applyAlignment="1" applyProtection="1">
      <alignment horizontal="center" wrapText="1"/>
      <protection locked="0"/>
    </xf>
    <xf numFmtId="0" fontId="28" fillId="35" borderId="45" xfId="0" applyFont="1" applyFill="1" applyBorder="1" applyAlignment="1" applyProtection="1">
      <alignment horizontal="center"/>
      <protection/>
    </xf>
    <xf numFmtId="0" fontId="28" fillId="35" borderId="46" xfId="0" applyFont="1" applyFill="1" applyBorder="1" applyAlignment="1" applyProtection="1">
      <alignment horizontal="center"/>
      <protection/>
    </xf>
    <xf numFmtId="0" fontId="28" fillId="35" borderId="63" xfId="0" applyFont="1" applyFill="1" applyBorder="1" applyAlignment="1" applyProtection="1">
      <alignment horizontal="center"/>
      <protection/>
    </xf>
    <xf numFmtId="0" fontId="0" fillId="35" borderId="45" xfId="0" applyFont="1" applyFill="1" applyBorder="1" applyAlignment="1" applyProtection="1">
      <alignment horizontal="center" wrapText="1"/>
      <protection/>
    </xf>
    <xf numFmtId="0" fontId="0" fillId="35" borderId="46" xfId="0" applyFont="1" applyFill="1" applyBorder="1" applyAlignment="1" applyProtection="1">
      <alignment horizontal="center" wrapText="1"/>
      <protection/>
    </xf>
    <xf numFmtId="0" fontId="0" fillId="35" borderId="63" xfId="0" applyFont="1" applyFill="1" applyBorder="1" applyAlignment="1" applyProtection="1">
      <alignment horizontal="center" wrapText="1"/>
      <protection/>
    </xf>
    <xf numFmtId="0" fontId="0" fillId="37" borderId="47" xfId="0" applyFont="1" applyFill="1" applyBorder="1" applyAlignment="1" applyProtection="1">
      <alignment horizontal="left"/>
      <protection/>
    </xf>
    <xf numFmtId="0" fontId="0" fillId="37" borderId="10" xfId="0" applyFont="1" applyFill="1" applyBorder="1" applyAlignment="1" applyProtection="1">
      <alignment horizontal="left"/>
      <protection/>
    </xf>
    <xf numFmtId="0" fontId="0" fillId="35" borderId="47" xfId="0" applyFont="1" applyFill="1" applyBorder="1" applyAlignment="1" applyProtection="1">
      <alignment horizontal="left" wrapText="1"/>
      <protection/>
    </xf>
    <xf numFmtId="0" fontId="0" fillId="35" borderId="10" xfId="0" applyFont="1" applyFill="1" applyBorder="1" applyAlignment="1" applyProtection="1">
      <alignment horizontal="left" wrapText="1"/>
      <protection/>
    </xf>
    <xf numFmtId="0" fontId="0" fillId="35" borderId="48" xfId="0" applyFont="1" applyFill="1" applyBorder="1" applyAlignment="1" applyProtection="1">
      <alignment horizontal="left" wrapText="1"/>
      <protection/>
    </xf>
    <xf numFmtId="0" fontId="0" fillId="35" borderId="18" xfId="0" applyFont="1" applyFill="1" applyBorder="1" applyAlignment="1" applyProtection="1">
      <alignment horizontal="left" wrapText="1"/>
      <protection/>
    </xf>
    <xf numFmtId="2" fontId="0" fillId="56" borderId="27" xfId="0" applyNumberFormat="1" applyFill="1" applyBorder="1" applyAlignment="1" applyProtection="1">
      <alignment horizontal="center" wrapText="1"/>
      <protection/>
    </xf>
    <xf numFmtId="2" fontId="0" fillId="56" borderId="11" xfId="0" applyNumberFormat="1" applyFill="1" applyBorder="1" applyAlignment="1" applyProtection="1">
      <alignment horizontal="center" wrapText="1"/>
      <protection/>
    </xf>
    <xf numFmtId="10" fontId="0" fillId="56" borderId="18" xfId="0" applyNumberFormat="1" applyFill="1" applyBorder="1" applyAlignment="1" applyProtection="1">
      <alignment horizontal="center" wrapText="1"/>
      <protection/>
    </xf>
    <xf numFmtId="10" fontId="0" fillId="56" borderId="19" xfId="0" applyNumberFormat="1" applyFill="1" applyBorder="1" applyAlignment="1" applyProtection="1">
      <alignment horizontal="center" wrapText="1"/>
      <protection/>
    </xf>
    <xf numFmtId="10" fontId="0" fillId="56" borderId="33" xfId="0" applyNumberFormat="1" applyFill="1" applyBorder="1" applyAlignment="1" applyProtection="1">
      <alignment horizontal="center" wrapText="1"/>
      <protection/>
    </xf>
    <xf numFmtId="0" fontId="0" fillId="35" borderId="56" xfId="0" applyFont="1" applyFill="1" applyBorder="1" applyAlignment="1" applyProtection="1">
      <alignment horizontal="left" wrapText="1"/>
      <protection/>
    </xf>
    <xf numFmtId="0" fontId="0" fillId="35" borderId="54" xfId="0" applyFont="1" applyFill="1" applyBorder="1" applyAlignment="1" applyProtection="1">
      <alignment horizontal="center" vertical="center" wrapText="1"/>
      <protection/>
    </xf>
    <xf numFmtId="0" fontId="0" fillId="0" borderId="11" xfId="0" applyFill="1" applyBorder="1" applyAlignment="1" applyProtection="1">
      <alignment horizontal="center"/>
      <protection locked="0"/>
    </xf>
    <xf numFmtId="2" fontId="0" fillId="56" borderId="10" xfId="0" applyNumberFormat="1" applyFill="1" applyBorder="1" applyAlignment="1" applyProtection="1">
      <alignment horizontal="center" wrapText="1"/>
      <protection/>
    </xf>
    <xf numFmtId="0" fontId="0" fillId="57" borderId="47" xfId="0" applyFont="1" applyFill="1" applyBorder="1" applyAlignment="1" applyProtection="1">
      <alignment horizontal="right"/>
      <protection locked="0"/>
    </xf>
    <xf numFmtId="0" fontId="0" fillId="57" borderId="10" xfId="0" applyFill="1" applyBorder="1" applyAlignment="1" applyProtection="1">
      <alignment horizontal="right"/>
      <protection locked="0"/>
    </xf>
    <xf numFmtId="0" fontId="0" fillId="35" borderId="48" xfId="0" applyFont="1" applyFill="1" applyBorder="1" applyAlignment="1" applyProtection="1">
      <alignment horizontal="center" vertical="center" wrapText="1"/>
      <protection/>
    </xf>
    <xf numFmtId="0" fontId="0" fillId="35" borderId="18" xfId="0" applyFont="1" applyFill="1" applyBorder="1" applyAlignment="1" applyProtection="1">
      <alignment horizontal="center" vertical="center" wrapText="1"/>
      <protection/>
    </xf>
    <xf numFmtId="0" fontId="0" fillId="35" borderId="56" xfId="0" applyFont="1" applyFill="1" applyBorder="1" applyAlignment="1" applyProtection="1">
      <alignment horizontal="center" vertical="center" wrapText="1"/>
      <protection/>
    </xf>
    <xf numFmtId="0" fontId="0" fillId="12" borderId="33" xfId="0" applyFont="1" applyFill="1" applyBorder="1" applyAlignment="1" applyProtection="1">
      <alignment horizontal="center" vertical="center"/>
      <protection/>
    </xf>
    <xf numFmtId="0" fontId="0" fillId="12" borderId="18" xfId="0" applyFill="1" applyBorder="1" applyAlignment="1" applyProtection="1">
      <alignment horizontal="center" vertical="center"/>
      <protection/>
    </xf>
    <xf numFmtId="0" fontId="0" fillId="12" borderId="19" xfId="0" applyFill="1" applyBorder="1" applyAlignment="1" applyProtection="1">
      <alignment horizontal="center" vertical="center"/>
      <protection/>
    </xf>
    <xf numFmtId="0" fontId="0" fillId="37" borderId="71" xfId="0" applyFont="1" applyFill="1" applyBorder="1" applyAlignment="1" applyProtection="1">
      <alignment horizontal="center"/>
      <protection/>
    </xf>
    <xf numFmtId="0" fontId="0" fillId="35" borderId="71" xfId="0" applyFont="1" applyFill="1" applyBorder="1" applyAlignment="1" applyProtection="1">
      <alignment horizontal="center" vertical="center"/>
      <protection/>
    </xf>
    <xf numFmtId="0" fontId="0" fillId="35" borderId="34" xfId="0" applyFont="1" applyFill="1" applyBorder="1" applyAlignment="1" applyProtection="1">
      <alignment horizontal="center" vertical="center"/>
      <protection/>
    </xf>
    <xf numFmtId="0" fontId="0" fillId="0" borderId="91" xfId="0" applyFill="1" applyBorder="1" applyAlignment="1" applyProtection="1">
      <alignment horizontal="center"/>
      <protection locked="0"/>
    </xf>
    <xf numFmtId="0" fontId="0" fillId="0" borderId="69" xfId="0" applyFill="1" applyBorder="1" applyAlignment="1" applyProtection="1">
      <alignment horizontal="center"/>
      <protection locked="0"/>
    </xf>
    <xf numFmtId="0" fontId="0" fillId="0" borderId="70" xfId="0" applyFill="1" applyBorder="1" applyAlignment="1" applyProtection="1">
      <alignment horizontal="center"/>
      <protection locked="0"/>
    </xf>
    <xf numFmtId="0" fontId="0" fillId="35" borderId="90" xfId="0" applyFont="1" applyFill="1" applyBorder="1" applyAlignment="1" applyProtection="1">
      <alignment horizontal="right"/>
      <protection/>
    </xf>
    <xf numFmtId="0" fontId="0" fillId="35" borderId="30" xfId="0" applyFill="1" applyBorder="1" applyAlignment="1" applyProtection="1">
      <alignment horizontal="right"/>
      <protection/>
    </xf>
    <xf numFmtId="0" fontId="0" fillId="35" borderId="28" xfId="0" applyFill="1" applyBorder="1" applyAlignment="1" applyProtection="1">
      <alignment horizontal="right"/>
      <protection/>
    </xf>
    <xf numFmtId="0" fontId="0" fillId="35" borderId="62" xfId="0" applyFill="1" applyBorder="1" applyAlignment="1" applyProtection="1">
      <alignment horizontal="right"/>
      <protection/>
    </xf>
    <xf numFmtId="0" fontId="0" fillId="35" borderId="87" xfId="0" applyFont="1" applyFill="1" applyBorder="1" applyAlignment="1" applyProtection="1">
      <alignment horizontal="center" wrapText="1"/>
      <protection/>
    </xf>
    <xf numFmtId="0" fontId="0" fillId="35" borderId="15" xfId="0" applyFill="1" applyBorder="1" applyAlignment="1" applyProtection="1">
      <alignment horizontal="center" wrapText="1"/>
      <protection/>
    </xf>
    <xf numFmtId="0" fontId="0" fillId="35" borderId="74" xfId="0" applyFill="1" applyBorder="1" applyAlignment="1" applyProtection="1">
      <alignment horizontal="center" wrapText="1"/>
      <protection/>
    </xf>
    <xf numFmtId="0" fontId="0" fillId="49" borderId="26" xfId="52" applyFill="1" applyBorder="1" applyAlignment="1" applyProtection="1">
      <alignment horizontal="center" vertical="center"/>
      <protection locked="0"/>
    </xf>
    <xf numFmtId="0" fontId="0" fillId="49" borderId="31" xfId="52" applyFill="1" applyBorder="1" applyAlignment="1" applyProtection="1">
      <alignment horizontal="center" vertical="center"/>
      <protection locked="0"/>
    </xf>
    <xf numFmtId="0" fontId="0" fillId="49" borderId="13" xfId="52" applyFill="1" applyBorder="1" applyAlignment="1" applyProtection="1">
      <alignment horizontal="center" vertical="center"/>
      <protection locked="0"/>
    </xf>
    <xf numFmtId="0" fontId="0" fillId="49" borderId="78" xfId="52" applyFill="1" applyBorder="1" applyAlignment="1" applyProtection="1">
      <alignment horizontal="center" vertical="center"/>
      <protection locked="0"/>
    </xf>
    <xf numFmtId="0" fontId="0" fillId="49" borderId="25" xfId="52" applyFill="1" applyBorder="1" applyAlignment="1" applyProtection="1">
      <alignment horizontal="center" vertical="center"/>
      <protection locked="0"/>
    </xf>
    <xf numFmtId="0" fontId="0" fillId="49" borderId="68" xfId="52" applyFill="1" applyBorder="1" applyAlignment="1" applyProtection="1">
      <alignment horizontal="center" vertical="center"/>
      <protection locked="0"/>
    </xf>
    <xf numFmtId="10" fontId="0" fillId="32" borderId="29" xfId="52" applyNumberFormat="1" applyFill="1" applyBorder="1" applyAlignment="1" applyProtection="1">
      <alignment horizontal="center"/>
      <protection/>
    </xf>
    <xf numFmtId="10" fontId="0" fillId="32" borderId="34" xfId="52" applyNumberFormat="1" applyFill="1" applyBorder="1" applyAlignment="1" applyProtection="1">
      <alignment horizontal="center"/>
      <protection/>
    </xf>
    <xf numFmtId="194" fontId="0" fillId="32" borderId="29" xfId="52" applyNumberFormat="1" applyFill="1" applyBorder="1" applyAlignment="1" applyProtection="1">
      <alignment horizontal="center"/>
      <protection/>
    </xf>
    <xf numFmtId="0" fontId="0" fillId="49" borderId="55" xfId="52" applyFill="1" applyBorder="1" applyAlignment="1" applyProtection="1">
      <alignment horizontal="center"/>
      <protection locked="0"/>
    </xf>
    <xf numFmtId="195" fontId="0" fillId="32" borderId="29" xfId="52" applyNumberFormat="1" applyFill="1" applyBorder="1" applyAlignment="1" applyProtection="1">
      <alignment horizontal="center"/>
      <protection/>
    </xf>
    <xf numFmtId="195" fontId="0" fillId="32" borderId="27" xfId="52" applyNumberFormat="1" applyFill="1" applyBorder="1" applyAlignment="1" applyProtection="1">
      <alignment horizontal="center"/>
      <protection/>
    </xf>
    <xf numFmtId="195" fontId="0" fillId="32" borderId="10" xfId="52" applyNumberFormat="1" applyFill="1" applyBorder="1" applyAlignment="1" applyProtection="1">
      <alignment horizontal="center"/>
      <protection/>
    </xf>
    <xf numFmtId="195" fontId="0" fillId="32" borderId="55" xfId="52" applyNumberFormat="1" applyFill="1" applyBorder="1" applyAlignment="1" applyProtection="1">
      <alignment horizontal="center"/>
      <protection/>
    </xf>
    <xf numFmtId="194" fontId="0" fillId="32" borderId="27" xfId="52" applyNumberFormat="1" applyFill="1" applyBorder="1" applyAlignment="1" applyProtection="1">
      <alignment horizontal="center"/>
      <protection/>
    </xf>
    <xf numFmtId="194" fontId="0" fillId="32" borderId="10" xfId="52" applyNumberFormat="1" applyFill="1" applyBorder="1" applyAlignment="1" applyProtection="1">
      <alignment horizontal="center"/>
      <protection/>
    </xf>
    <xf numFmtId="194" fontId="0" fillId="32" borderId="55" xfId="52" applyNumberFormat="1" applyFill="1" applyBorder="1" applyAlignment="1" applyProtection="1">
      <alignment horizontal="center"/>
      <protection/>
    </xf>
    <xf numFmtId="0" fontId="0" fillId="49" borderId="33" xfId="52" applyFill="1" applyBorder="1" applyAlignment="1" applyProtection="1">
      <alignment horizontal="center"/>
      <protection locked="0"/>
    </xf>
    <xf numFmtId="0" fontId="0" fillId="49" borderId="56" xfId="52" applyFill="1" applyBorder="1" applyAlignment="1" applyProtection="1">
      <alignment horizontal="center"/>
      <protection locked="0"/>
    </xf>
    <xf numFmtId="0" fontId="29" fillId="33" borderId="26" xfId="52" applyFont="1" applyFill="1" applyBorder="1" applyAlignment="1" applyProtection="1">
      <alignment horizontal="center" vertical="center"/>
      <protection/>
    </xf>
    <xf numFmtId="0" fontId="29" fillId="33" borderId="14" xfId="52" applyFont="1" applyFill="1" applyBorder="1" applyAlignment="1" applyProtection="1">
      <alignment horizontal="center" vertical="center"/>
      <protection/>
    </xf>
    <xf numFmtId="0" fontId="29" fillId="33" borderId="16" xfId="52" applyFont="1" applyFill="1" applyBorder="1" applyAlignment="1" applyProtection="1">
      <alignment horizontal="center" vertical="center"/>
      <protection/>
    </xf>
    <xf numFmtId="0" fontId="29" fillId="33" borderId="25" xfId="52" applyFont="1" applyFill="1" applyBorder="1" applyAlignment="1" applyProtection="1">
      <alignment horizontal="center" vertical="center"/>
      <protection/>
    </xf>
    <xf numFmtId="0" fontId="29" fillId="33" borderId="12" xfId="52" applyFont="1" applyFill="1" applyBorder="1" applyAlignment="1" applyProtection="1">
      <alignment horizontal="center" vertical="center"/>
      <protection/>
    </xf>
    <xf numFmtId="0" fontId="29" fillId="33" borderId="58" xfId="52" applyFont="1" applyFill="1" applyBorder="1" applyAlignment="1" applyProtection="1">
      <alignment horizontal="center" vertical="center"/>
      <protection/>
    </xf>
    <xf numFmtId="0" fontId="31" fillId="35" borderId="86" xfId="52" applyFont="1" applyFill="1" applyBorder="1" applyAlignment="1" applyProtection="1">
      <alignment horizontal="center" vertical="center" wrapText="1"/>
      <protection/>
    </xf>
    <xf numFmtId="0" fontId="31" fillId="35" borderId="14" xfId="52" applyFont="1" applyFill="1" applyBorder="1" applyAlignment="1" applyProtection="1">
      <alignment horizontal="center" vertical="center" wrapText="1"/>
      <protection/>
    </xf>
    <xf numFmtId="0" fontId="31" fillId="35" borderId="53" xfId="52" applyFont="1" applyFill="1" applyBorder="1" applyAlignment="1" applyProtection="1">
      <alignment horizontal="center" vertical="center" wrapText="1"/>
      <protection/>
    </xf>
    <xf numFmtId="0" fontId="31" fillId="35" borderId="50" xfId="52" applyFont="1" applyFill="1" applyBorder="1" applyAlignment="1" applyProtection="1">
      <alignment horizontal="center" vertical="center" wrapText="1"/>
      <protection/>
    </xf>
    <xf numFmtId="0" fontId="0" fillId="49" borderId="80" xfId="52" applyFill="1" applyBorder="1" applyAlignment="1" applyProtection="1">
      <alignment horizontal="center"/>
      <protection locked="0"/>
    </xf>
    <xf numFmtId="0" fontId="0" fillId="49" borderId="64" xfId="52" applyFill="1" applyBorder="1" applyAlignment="1" applyProtection="1">
      <alignment horizontal="center"/>
      <protection locked="0"/>
    </xf>
    <xf numFmtId="0" fontId="4" fillId="33" borderId="64" xfId="52" applyFont="1" applyFill="1" applyBorder="1" applyAlignment="1" applyProtection="1">
      <alignment horizontal="center"/>
      <protection/>
    </xf>
    <xf numFmtId="0" fontId="4" fillId="33" borderId="60" xfId="52" applyFont="1" applyFill="1" applyBorder="1" applyAlignment="1" applyProtection="1">
      <alignment horizontal="center"/>
      <protection/>
    </xf>
    <xf numFmtId="0" fontId="4" fillId="33" borderId="61" xfId="52" applyFont="1" applyFill="1" applyBorder="1" applyAlignment="1" applyProtection="1">
      <alignment horizontal="center"/>
      <protection/>
    </xf>
    <xf numFmtId="0" fontId="4" fillId="33" borderId="72" xfId="52" applyFont="1" applyFill="1" applyBorder="1" applyAlignment="1" applyProtection="1">
      <alignment horizontal="center"/>
      <protection/>
    </xf>
    <xf numFmtId="0" fontId="4" fillId="33" borderId="32" xfId="52" applyFont="1" applyFill="1" applyBorder="1" applyAlignment="1" applyProtection="1">
      <alignment horizontal="center"/>
      <protection/>
    </xf>
    <xf numFmtId="0" fontId="0" fillId="49" borderId="86" xfId="52" applyFill="1" applyBorder="1" applyAlignment="1" applyProtection="1">
      <alignment horizontal="center" vertical="center" wrapText="1"/>
      <protection locked="0"/>
    </xf>
    <xf numFmtId="0" fontId="0" fillId="49" borderId="31" xfId="52" applyFill="1" applyBorder="1" applyAlignment="1" applyProtection="1">
      <alignment horizontal="center" vertical="center" wrapText="1"/>
      <protection locked="0"/>
    </xf>
    <xf numFmtId="0" fontId="0" fillId="49" borderId="83" xfId="52" applyFill="1" applyBorder="1" applyAlignment="1" applyProtection="1">
      <alignment horizontal="center" vertical="center" wrapText="1"/>
      <protection locked="0"/>
    </xf>
    <xf numFmtId="0" fontId="0" fillId="49" borderId="78" xfId="52" applyFill="1" applyBorder="1" applyAlignment="1" applyProtection="1">
      <alignment horizontal="center" vertical="center" wrapText="1"/>
      <protection locked="0"/>
    </xf>
    <xf numFmtId="0" fontId="0" fillId="49" borderId="44" xfId="52" applyFill="1" applyBorder="1" applyAlignment="1" applyProtection="1">
      <alignment horizontal="center" vertical="center" wrapText="1"/>
      <protection locked="0"/>
    </xf>
    <xf numFmtId="0" fontId="0" fillId="49" borderId="68" xfId="52" applyFill="1" applyBorder="1" applyAlignment="1" applyProtection="1">
      <alignment horizontal="center" vertical="center" wrapText="1"/>
      <protection locked="0"/>
    </xf>
    <xf numFmtId="0" fontId="4" fillId="33" borderId="62" xfId="52" applyFont="1" applyFill="1" applyBorder="1" applyAlignment="1" applyProtection="1">
      <alignment horizontal="center"/>
      <protection/>
    </xf>
    <xf numFmtId="0" fontId="0" fillId="32" borderId="86" xfId="52" applyFill="1" applyBorder="1" applyAlignment="1" applyProtection="1">
      <alignment horizontal="center" vertical="center"/>
      <protection/>
    </xf>
    <xf numFmtId="0" fontId="0" fillId="32" borderId="14" xfId="52" applyFill="1" applyBorder="1" applyAlignment="1" applyProtection="1">
      <alignment horizontal="center" vertical="center"/>
      <protection/>
    </xf>
    <xf numFmtId="0" fontId="0" fillId="32" borderId="16" xfId="52" applyFill="1" applyBorder="1" applyAlignment="1" applyProtection="1">
      <alignment horizontal="center" vertical="center"/>
      <protection/>
    </xf>
    <xf numFmtId="0" fontId="0" fillId="32" borderId="83" xfId="52" applyFill="1" applyBorder="1" applyAlignment="1" applyProtection="1">
      <alignment horizontal="center" vertical="center"/>
      <protection/>
    </xf>
    <xf numFmtId="0" fontId="0" fillId="32" borderId="0" xfId="52" applyFill="1" applyBorder="1" applyAlignment="1" applyProtection="1">
      <alignment horizontal="center" vertical="center"/>
      <protection/>
    </xf>
    <xf numFmtId="0" fontId="0" fillId="32" borderId="24" xfId="52" applyFill="1" applyBorder="1" applyAlignment="1" applyProtection="1">
      <alignment horizontal="center" vertical="center"/>
      <protection/>
    </xf>
    <xf numFmtId="0" fontId="0" fillId="0" borderId="46" xfId="52" applyBorder="1" applyAlignment="1" applyProtection="1">
      <alignment horizontal="center"/>
      <protection locked="0"/>
    </xf>
    <xf numFmtId="0" fontId="0" fillId="0" borderId="64" xfId="52" applyBorder="1" applyAlignment="1" applyProtection="1">
      <alignment horizontal="center"/>
      <protection locked="0"/>
    </xf>
    <xf numFmtId="0" fontId="0" fillId="0" borderId="27" xfId="52" applyBorder="1" applyAlignment="1" applyProtection="1">
      <alignment horizontal="center"/>
      <protection locked="0"/>
    </xf>
    <xf numFmtId="0" fontId="0" fillId="0" borderId="33" xfId="52" applyBorder="1" applyAlignment="1" applyProtection="1">
      <alignment horizontal="center"/>
      <protection locked="0"/>
    </xf>
    <xf numFmtId="0" fontId="29" fillId="33" borderId="26" xfId="52" applyFont="1" applyFill="1" applyBorder="1" applyAlignment="1" applyProtection="1">
      <alignment horizontal="center" vertical="center" wrapText="1"/>
      <protection/>
    </xf>
    <xf numFmtId="0" fontId="29" fillId="33" borderId="14" xfId="52" applyFont="1" applyFill="1" applyBorder="1" applyAlignment="1" applyProtection="1">
      <alignment horizontal="center" vertical="center" wrapText="1"/>
      <protection/>
    </xf>
    <xf numFmtId="0" fontId="29" fillId="33" borderId="16" xfId="52" applyFont="1" applyFill="1" applyBorder="1" applyAlignment="1" applyProtection="1">
      <alignment horizontal="center" vertical="center" wrapText="1"/>
      <protection/>
    </xf>
    <xf numFmtId="0" fontId="29" fillId="33" borderId="25" xfId="52" applyFont="1" applyFill="1" applyBorder="1" applyAlignment="1" applyProtection="1">
      <alignment horizontal="center" vertical="center" wrapText="1"/>
      <protection/>
    </xf>
    <xf numFmtId="0" fontId="29" fillId="33" borderId="12" xfId="52" applyFont="1" applyFill="1" applyBorder="1" applyAlignment="1" applyProtection="1">
      <alignment horizontal="center" vertical="center" wrapText="1"/>
      <protection/>
    </xf>
    <xf numFmtId="0" fontId="29" fillId="33" borderId="58" xfId="52" applyFont="1" applyFill="1" applyBorder="1" applyAlignment="1" applyProtection="1">
      <alignment horizontal="center" vertical="center" wrapText="1"/>
      <protection/>
    </xf>
    <xf numFmtId="0" fontId="31" fillId="35" borderId="31" xfId="52" applyFont="1" applyFill="1" applyBorder="1" applyAlignment="1" applyProtection="1">
      <alignment horizontal="center" vertical="center" wrapText="1"/>
      <protection/>
    </xf>
    <xf numFmtId="0" fontId="31" fillId="35" borderId="73" xfId="52" applyFont="1" applyFill="1" applyBorder="1" applyAlignment="1" applyProtection="1">
      <alignment horizontal="center" vertical="center" wrapText="1"/>
      <protection/>
    </xf>
    <xf numFmtId="0" fontId="31" fillId="35" borderId="26" xfId="52" applyFont="1" applyFill="1" applyBorder="1" applyAlignment="1" applyProtection="1">
      <alignment horizontal="center" vertical="center" wrapText="1"/>
      <protection/>
    </xf>
    <xf numFmtId="0" fontId="31" fillId="35" borderId="49" xfId="52" applyFont="1" applyFill="1" applyBorder="1" applyAlignment="1" applyProtection="1">
      <alignment horizontal="center" vertical="center" wrapText="1"/>
      <protection/>
    </xf>
    <xf numFmtId="0" fontId="4" fillId="33" borderId="32" xfId="52" applyFont="1" applyFill="1" applyBorder="1" applyAlignment="1" applyProtection="1">
      <alignment horizontal="center" vertical="center"/>
      <protection/>
    </xf>
    <xf numFmtId="2" fontId="0" fillId="0" borderId="29" xfId="52" applyNumberFormat="1" applyBorder="1" applyAlignment="1" applyProtection="1">
      <alignment horizontal="center"/>
      <protection locked="0"/>
    </xf>
    <xf numFmtId="2" fontId="0" fillId="0" borderId="10" xfId="52" applyNumberFormat="1" applyBorder="1" applyAlignment="1" applyProtection="1">
      <alignment horizontal="center"/>
      <protection locked="0"/>
    </xf>
    <xf numFmtId="2" fontId="0" fillId="0" borderId="55" xfId="52" applyNumberFormat="1" applyBorder="1" applyAlignment="1" applyProtection="1">
      <alignment horizontal="center"/>
      <protection locked="0"/>
    </xf>
    <xf numFmtId="2" fontId="0" fillId="0" borderId="18" xfId="52" applyNumberFormat="1" applyBorder="1" applyAlignment="1" applyProtection="1">
      <alignment horizontal="center"/>
      <protection locked="0"/>
    </xf>
    <xf numFmtId="2" fontId="0" fillId="0" borderId="56" xfId="52" applyNumberFormat="1" applyBorder="1" applyAlignment="1" applyProtection="1">
      <alignment horizontal="center"/>
      <protection locked="0"/>
    </xf>
    <xf numFmtId="212" fontId="0" fillId="32" borderId="83" xfId="52" applyNumberFormat="1" applyFill="1" applyBorder="1" applyAlignment="1" applyProtection="1">
      <alignment horizontal="center" vertical="center"/>
      <protection/>
    </xf>
    <xf numFmtId="212" fontId="0" fillId="32" borderId="0" xfId="52" applyNumberFormat="1" applyFill="1" applyBorder="1" applyAlignment="1" applyProtection="1">
      <alignment horizontal="center" vertical="center"/>
      <protection/>
    </xf>
    <xf numFmtId="212" fontId="0" fillId="32" borderId="24" xfId="52" applyNumberFormat="1" applyFill="1" applyBorder="1" applyAlignment="1" applyProtection="1">
      <alignment horizontal="center" vertical="center"/>
      <protection/>
    </xf>
    <xf numFmtId="212" fontId="0" fillId="32" borderId="44" xfId="52" applyNumberFormat="1" applyFill="1" applyBorder="1" applyAlignment="1" applyProtection="1">
      <alignment horizontal="center" vertical="center"/>
      <protection/>
    </xf>
    <xf numFmtId="212" fontId="0" fillId="32" borderId="12" xfId="52" applyNumberFormat="1" applyFill="1" applyBorder="1" applyAlignment="1" applyProtection="1">
      <alignment horizontal="center" vertical="center"/>
      <protection/>
    </xf>
    <xf numFmtId="212" fontId="0" fillId="32" borderId="58" xfId="52" applyNumberFormat="1" applyFill="1" applyBorder="1" applyAlignment="1" applyProtection="1">
      <alignment horizontal="center" vertical="center"/>
      <protection/>
    </xf>
    <xf numFmtId="195" fontId="0" fillId="32" borderId="82" xfId="52" applyNumberFormat="1" applyFill="1" applyBorder="1" applyAlignment="1" applyProtection="1">
      <alignment horizontal="center"/>
      <protection/>
    </xf>
    <xf numFmtId="0" fontId="0" fillId="49" borderId="28" xfId="52" applyFill="1" applyBorder="1" applyAlignment="1" applyProtection="1">
      <alignment horizontal="center" vertical="center" wrapText="1"/>
      <protection locked="0"/>
    </xf>
    <xf numFmtId="0" fontId="0" fillId="49" borderId="77" xfId="52" applyFill="1" applyBorder="1" applyAlignment="1" applyProtection="1">
      <alignment horizontal="center" vertical="center" wrapText="1"/>
      <protection locked="0"/>
    </xf>
    <xf numFmtId="0" fontId="0" fillId="54" borderId="32" xfId="52" applyFill="1" applyBorder="1" applyAlignment="1" applyProtection="1">
      <alignment horizontal="center"/>
      <protection/>
    </xf>
    <xf numFmtId="0" fontId="0" fillId="54" borderId="62" xfId="52" applyFill="1" applyBorder="1" applyAlignment="1" applyProtection="1">
      <alignment horizontal="center"/>
      <protection/>
    </xf>
    <xf numFmtId="0" fontId="4" fillId="33" borderId="44" xfId="52" applyFont="1" applyFill="1" applyBorder="1" applyAlignment="1" applyProtection="1">
      <alignment horizontal="center"/>
      <protection/>
    </xf>
    <xf numFmtId="0" fontId="4" fillId="33" borderId="12" xfId="52" applyFont="1" applyFill="1" applyBorder="1" applyAlignment="1" applyProtection="1">
      <alignment horizontal="center"/>
      <protection/>
    </xf>
    <xf numFmtId="0" fontId="4" fillId="33" borderId="58" xfId="52" applyFont="1" applyFill="1" applyBorder="1" applyAlignment="1" applyProtection="1">
      <alignment horizontal="center"/>
      <protection/>
    </xf>
    <xf numFmtId="0" fontId="4" fillId="33" borderId="33" xfId="52" applyFont="1" applyFill="1" applyBorder="1" applyAlignment="1" applyProtection="1">
      <alignment horizontal="center"/>
      <protection/>
    </xf>
    <xf numFmtId="0" fontId="4" fillId="33" borderId="18" xfId="52" applyFont="1" applyFill="1" applyBorder="1" applyAlignment="1" applyProtection="1">
      <alignment horizontal="center"/>
      <protection/>
    </xf>
    <xf numFmtId="0" fontId="4" fillId="33" borderId="56" xfId="52" applyFont="1" applyFill="1" applyBorder="1" applyAlignment="1" applyProtection="1">
      <alignment horizontal="center"/>
      <protection/>
    </xf>
    <xf numFmtId="0" fontId="4" fillId="33" borderId="33" xfId="52" applyFont="1" applyFill="1" applyBorder="1" applyAlignment="1" applyProtection="1">
      <alignment horizontal="center" vertical="center"/>
      <protection/>
    </xf>
    <xf numFmtId="0" fontId="4" fillId="33" borderId="18" xfId="52" applyFont="1" applyFill="1" applyBorder="1" applyAlignment="1" applyProtection="1">
      <alignment horizontal="center" vertical="center"/>
      <protection/>
    </xf>
    <xf numFmtId="0" fontId="4" fillId="33" borderId="56" xfId="52" applyFont="1" applyFill="1" applyBorder="1" applyAlignment="1" applyProtection="1">
      <alignment horizontal="center" vertical="center"/>
      <protection/>
    </xf>
    <xf numFmtId="0" fontId="30" fillId="35" borderId="86" xfId="52" applyFont="1" applyFill="1" applyBorder="1" applyAlignment="1" applyProtection="1">
      <alignment horizontal="center" vertical="center" wrapText="1"/>
      <protection/>
    </xf>
    <xf numFmtId="0" fontId="30" fillId="35" borderId="16" xfId="52" applyFont="1" applyFill="1" applyBorder="1" applyAlignment="1" applyProtection="1">
      <alignment horizontal="center" vertical="center" wrapText="1"/>
      <protection/>
    </xf>
    <xf numFmtId="0" fontId="30" fillId="35" borderId="53" xfId="52" applyFont="1" applyFill="1" applyBorder="1" applyAlignment="1" applyProtection="1">
      <alignment horizontal="center" vertical="center" wrapText="1"/>
      <protection/>
    </xf>
    <xf numFmtId="0" fontId="30" fillId="35" borderId="59" xfId="52" applyFont="1" applyFill="1" applyBorder="1" applyAlignment="1" applyProtection="1">
      <alignment horizontal="center" vertical="center" wrapText="1"/>
      <protection/>
    </xf>
    <xf numFmtId="0" fontId="30" fillId="35" borderId="86"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protection/>
    </xf>
    <xf numFmtId="0" fontId="30" fillId="35" borderId="16" xfId="52" applyFont="1" applyFill="1" applyBorder="1" applyAlignment="1" applyProtection="1">
      <alignment horizontal="center" vertical="center"/>
      <protection/>
    </xf>
    <xf numFmtId="0" fontId="30" fillId="35" borderId="53" xfId="52" applyFont="1" applyFill="1" applyBorder="1" applyAlignment="1" applyProtection="1">
      <alignment horizontal="center" vertical="center"/>
      <protection/>
    </xf>
    <xf numFmtId="0" fontId="30" fillId="35" borderId="50" xfId="52" applyFont="1" applyFill="1" applyBorder="1" applyAlignment="1" applyProtection="1">
      <alignment horizontal="center" vertical="center"/>
      <protection/>
    </xf>
    <xf numFmtId="0" fontId="30" fillId="35" borderId="59"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wrapText="1"/>
      <protection/>
    </xf>
    <xf numFmtId="0" fontId="30" fillId="35" borderId="31" xfId="52" applyFont="1" applyFill="1" applyBorder="1" applyAlignment="1" applyProtection="1">
      <alignment horizontal="center" vertical="center" wrapText="1"/>
      <protection/>
    </xf>
    <xf numFmtId="0" fontId="30" fillId="35" borderId="50" xfId="52" applyFont="1" applyFill="1" applyBorder="1" applyAlignment="1" applyProtection="1">
      <alignment horizontal="center" vertical="center" wrapText="1"/>
      <protection/>
    </xf>
    <xf numFmtId="0" fontId="30" fillId="35" borderId="73" xfId="52" applyFont="1" applyFill="1" applyBorder="1" applyAlignment="1" applyProtection="1">
      <alignment horizontal="center" vertical="center" wrapText="1"/>
      <protection/>
    </xf>
    <xf numFmtId="0" fontId="30" fillId="35" borderId="83" xfId="52" applyFont="1" applyFill="1" applyBorder="1" applyAlignment="1" applyProtection="1">
      <alignment horizontal="center" vertical="center"/>
      <protection/>
    </xf>
    <xf numFmtId="0" fontId="30" fillId="35" borderId="0" xfId="52" applyFont="1" applyFill="1" applyBorder="1" applyAlignment="1" applyProtection="1">
      <alignment horizontal="center" vertical="center"/>
      <protection/>
    </xf>
    <xf numFmtId="0" fontId="30" fillId="35" borderId="24" xfId="52" applyFont="1" applyFill="1" applyBorder="1" applyAlignment="1" applyProtection="1">
      <alignment horizontal="center" vertical="center"/>
      <protection/>
    </xf>
    <xf numFmtId="0" fontId="30" fillId="35" borderId="83" xfId="52" applyFont="1" applyFill="1" applyBorder="1" applyAlignment="1" applyProtection="1">
      <alignment horizontal="center" vertical="center" wrapText="1"/>
      <protection/>
    </xf>
    <xf numFmtId="0" fontId="30" fillId="35" borderId="0" xfId="52" applyFont="1" applyFill="1" applyBorder="1" applyAlignment="1" applyProtection="1">
      <alignment horizontal="center" vertical="center" wrapText="1"/>
      <protection/>
    </xf>
    <xf numFmtId="0" fontId="30" fillId="35" borderId="78" xfId="52" applyFont="1" applyFill="1" applyBorder="1" applyAlignment="1" applyProtection="1">
      <alignment horizontal="center" vertical="center" wrapText="1"/>
      <protection/>
    </xf>
    <xf numFmtId="0" fontId="0" fillId="49" borderId="18" xfId="52" applyFill="1" applyBorder="1" applyAlignment="1" applyProtection="1">
      <alignment horizontal="center"/>
      <protection locked="0"/>
    </xf>
    <xf numFmtId="194" fontId="0" fillId="32" borderId="33" xfId="52" applyNumberFormat="1" applyFill="1" applyBorder="1" applyAlignment="1" applyProtection="1">
      <alignment horizontal="center"/>
      <protection/>
    </xf>
    <xf numFmtId="194" fontId="0" fillId="32" borderId="18" xfId="52" applyNumberFormat="1" applyFill="1" applyBorder="1" applyAlignment="1" applyProtection="1">
      <alignment horizontal="center"/>
      <protection/>
    </xf>
    <xf numFmtId="194" fontId="0" fillId="32" borderId="56" xfId="52" applyNumberFormat="1" applyFill="1" applyBorder="1" applyAlignment="1" applyProtection="1">
      <alignment horizontal="center"/>
      <protection/>
    </xf>
    <xf numFmtId="0" fontId="0" fillId="49" borderId="19" xfId="52" applyFill="1" applyBorder="1" applyAlignment="1" applyProtection="1">
      <alignment horizontal="center"/>
      <protection locked="0"/>
    </xf>
    <xf numFmtId="10" fontId="0" fillId="32" borderId="32" xfId="52" applyNumberFormat="1" applyFill="1" applyBorder="1" applyAlignment="1" applyProtection="1">
      <alignment horizontal="center"/>
      <protection/>
    </xf>
    <xf numFmtId="10" fontId="0" fillId="32" borderId="62" xfId="52" applyNumberFormat="1" applyFill="1" applyBorder="1" applyAlignment="1" applyProtection="1">
      <alignment horizontal="center"/>
      <protection/>
    </xf>
    <xf numFmtId="195" fontId="0" fillId="32" borderId="33" xfId="52" applyNumberFormat="1" applyFill="1" applyBorder="1" applyAlignment="1" applyProtection="1">
      <alignment horizontal="center"/>
      <protection/>
    </xf>
    <xf numFmtId="195" fontId="0" fillId="32" borderId="18" xfId="52" applyNumberFormat="1" applyFill="1" applyBorder="1" applyAlignment="1" applyProtection="1">
      <alignment horizontal="center"/>
      <protection/>
    </xf>
    <xf numFmtId="195" fontId="0" fillId="32" borderId="56" xfId="52" applyNumberFormat="1" applyFill="1" applyBorder="1" applyAlignment="1" applyProtection="1">
      <alignment horizontal="center"/>
      <protection/>
    </xf>
    <xf numFmtId="195" fontId="0" fillId="32" borderId="32" xfId="52" applyNumberFormat="1" applyFill="1" applyBorder="1" applyAlignment="1" applyProtection="1">
      <alignment horizontal="center"/>
      <protection/>
    </xf>
    <xf numFmtId="10" fontId="0" fillId="32" borderId="15" xfId="52" applyNumberFormat="1" applyFill="1" applyBorder="1" applyAlignment="1" applyProtection="1">
      <alignment horizontal="center"/>
      <protection/>
    </xf>
    <xf numFmtId="10" fontId="0" fillId="32" borderId="74" xfId="52" applyNumberFormat="1" applyFill="1" applyBorder="1" applyAlignment="1" applyProtection="1">
      <alignment horizontal="center"/>
      <protection/>
    </xf>
    <xf numFmtId="10" fontId="0" fillId="32" borderId="69" xfId="52" applyNumberFormat="1" applyFill="1" applyBorder="1" applyAlignment="1" applyProtection="1">
      <alignment horizontal="center"/>
      <protection/>
    </xf>
    <xf numFmtId="10" fontId="0" fillId="32" borderId="70" xfId="52" applyNumberFormat="1" applyFill="1" applyBorder="1" applyAlignment="1" applyProtection="1">
      <alignment horizontal="center"/>
      <protection/>
    </xf>
    <xf numFmtId="195" fontId="0" fillId="32" borderId="85" xfId="52" applyNumberFormat="1" applyFill="1" applyBorder="1" applyAlignment="1" applyProtection="1">
      <alignment horizontal="center"/>
      <protection/>
    </xf>
    <xf numFmtId="195" fontId="0" fillId="32" borderId="15" xfId="52" applyNumberFormat="1" applyFill="1" applyBorder="1" applyAlignment="1" applyProtection="1">
      <alignment horizontal="center"/>
      <protection/>
    </xf>
    <xf numFmtId="195" fontId="0" fillId="32" borderId="30" xfId="52" applyNumberFormat="1" applyFill="1" applyBorder="1" applyAlignment="1" applyProtection="1">
      <alignment horizontal="center"/>
      <protection/>
    </xf>
    <xf numFmtId="0" fontId="31" fillId="35" borderId="13" xfId="52" applyFont="1" applyFill="1" applyBorder="1" applyAlignment="1" applyProtection="1">
      <alignment horizontal="center" vertical="center" wrapText="1"/>
      <protection/>
    </xf>
    <xf numFmtId="0" fontId="31" fillId="35" borderId="0" xfId="52" applyFont="1" applyFill="1" applyBorder="1" applyAlignment="1" applyProtection="1">
      <alignment horizontal="center" vertical="center" wrapText="1"/>
      <protection/>
    </xf>
    <xf numFmtId="0" fontId="31" fillId="35" borderId="83" xfId="52" applyFont="1" applyFill="1" applyBorder="1" applyAlignment="1" applyProtection="1">
      <alignment horizontal="center" vertical="center" wrapText="1"/>
      <protection/>
    </xf>
    <xf numFmtId="0" fontId="31" fillId="35" borderId="78" xfId="52" applyFont="1" applyFill="1" applyBorder="1" applyAlignment="1" applyProtection="1">
      <alignment horizontal="center" vertical="center" wrapText="1"/>
      <protection/>
    </xf>
    <xf numFmtId="195" fontId="0" fillId="32" borderId="60" xfId="52" applyNumberFormat="1" applyFill="1" applyBorder="1" applyAlignment="1" applyProtection="1">
      <alignment horizontal="center"/>
      <protection/>
    </xf>
    <xf numFmtId="0" fontId="0" fillId="49" borderId="28" xfId="52" applyFill="1" applyBorder="1" applyAlignment="1" applyProtection="1">
      <alignment horizontal="center" vertical="center"/>
      <protection locked="0"/>
    </xf>
    <xf numFmtId="0" fontId="0" fillId="49" borderId="77" xfId="52" applyFill="1" applyBorder="1" applyAlignment="1" applyProtection="1">
      <alignment horizontal="center" vertical="center"/>
      <protection locked="0"/>
    </xf>
    <xf numFmtId="0" fontId="0" fillId="49" borderId="83" xfId="52" applyFill="1" applyBorder="1" applyAlignment="1" applyProtection="1">
      <alignment horizontal="center" vertical="center"/>
      <protection locked="0"/>
    </xf>
    <xf numFmtId="0" fontId="0" fillId="49" borderId="44" xfId="52" applyFill="1" applyBorder="1" applyAlignment="1" applyProtection="1">
      <alignment horizontal="center" vertical="center"/>
      <protection locked="0"/>
    </xf>
    <xf numFmtId="2" fontId="0" fillId="0" borderId="15" xfId="52" applyNumberFormat="1" applyBorder="1" applyAlignment="1" applyProtection="1">
      <alignment horizontal="center"/>
      <protection locked="0"/>
    </xf>
    <xf numFmtId="2" fontId="0" fillId="0" borderId="60" xfId="52" applyNumberFormat="1" applyBorder="1" applyAlignment="1" applyProtection="1">
      <alignment horizontal="center"/>
      <protection locked="0"/>
    </xf>
    <xf numFmtId="0" fontId="0" fillId="49" borderId="73" xfId="52" applyFill="1" applyBorder="1" applyAlignment="1" applyProtection="1">
      <alignment horizontal="center"/>
      <protection locked="0"/>
    </xf>
    <xf numFmtId="0" fontId="0" fillId="49" borderId="53" xfId="52" applyFill="1" applyBorder="1" applyAlignment="1" applyProtection="1">
      <alignment horizontal="center" vertical="center" wrapText="1"/>
      <protection locked="0"/>
    </xf>
    <xf numFmtId="0" fontId="0" fillId="49" borderId="73" xfId="52" applyFill="1" applyBorder="1" applyAlignment="1" applyProtection="1">
      <alignment horizontal="center" vertical="center" wrapText="1"/>
      <protection locked="0"/>
    </xf>
    <xf numFmtId="0" fontId="4" fillId="33" borderId="26" xfId="52" applyFont="1" applyFill="1" applyBorder="1" applyAlignment="1" applyProtection="1">
      <alignment horizontal="center"/>
      <protection/>
    </xf>
    <xf numFmtId="0" fontId="4" fillId="33" borderId="14" xfId="52" applyFont="1" applyFill="1" applyBorder="1" applyAlignment="1" applyProtection="1">
      <alignment horizontal="center"/>
      <protection/>
    </xf>
    <xf numFmtId="0" fontId="4" fillId="33" borderId="16" xfId="52" applyFont="1" applyFill="1" applyBorder="1" applyAlignment="1" applyProtection="1">
      <alignment horizontal="center"/>
      <protection/>
    </xf>
    <xf numFmtId="209" fontId="0" fillId="32" borderId="29" xfId="52" applyNumberFormat="1" applyFill="1" applyBorder="1" applyAlignment="1" applyProtection="1">
      <alignment horizontal="center"/>
      <protection/>
    </xf>
    <xf numFmtId="209" fontId="0" fillId="32" borderId="34" xfId="52" applyNumberFormat="1" applyFill="1" applyBorder="1" applyAlignment="1" applyProtection="1">
      <alignment horizontal="center"/>
      <protection/>
    </xf>
    <xf numFmtId="0" fontId="33" fillId="35" borderId="60" xfId="52" applyFont="1" applyFill="1" applyBorder="1" applyAlignment="1" applyProtection="1">
      <alignment horizontal="center" vertical="center" wrapText="1"/>
      <protection/>
    </xf>
    <xf numFmtId="0" fontId="33" fillId="35" borderId="61" xfId="52" applyFont="1" applyFill="1" applyBorder="1" applyAlignment="1" applyProtection="1">
      <alignment horizontal="center" vertical="center" wrapText="1"/>
      <protection/>
    </xf>
    <xf numFmtId="0" fontId="33" fillId="35" borderId="29" xfId="52" applyFont="1" applyFill="1" applyBorder="1" applyAlignment="1" applyProtection="1">
      <alignment horizontal="center" vertical="center" wrapText="1"/>
      <protection/>
    </xf>
    <xf numFmtId="0" fontId="33" fillId="35" borderId="34" xfId="52" applyFont="1" applyFill="1" applyBorder="1" applyAlignment="1" applyProtection="1">
      <alignment horizontal="center" vertical="center" wrapText="1"/>
      <protection/>
    </xf>
    <xf numFmtId="209" fontId="0" fillId="32" borderId="32" xfId="52" applyNumberFormat="1" applyFill="1" applyBorder="1" applyAlignment="1" applyProtection="1">
      <alignment horizontal="center"/>
      <protection/>
    </xf>
    <xf numFmtId="209" fontId="0" fillId="32" borderId="62" xfId="52" applyNumberFormat="1" applyFill="1" applyBorder="1" applyAlignment="1" applyProtection="1">
      <alignment horizontal="center"/>
      <protection/>
    </xf>
    <xf numFmtId="209" fontId="0" fillId="32" borderId="27" xfId="52" applyNumberFormat="1" applyFill="1" applyBorder="1" applyAlignment="1" applyProtection="1">
      <alignment horizontal="center"/>
      <protection/>
    </xf>
    <xf numFmtId="209" fontId="0" fillId="32" borderId="11" xfId="52" applyNumberFormat="1" applyFill="1" applyBorder="1" applyAlignment="1" applyProtection="1">
      <alignment horizontal="center"/>
      <protection/>
    </xf>
    <xf numFmtId="0" fontId="33" fillId="35" borderId="15" xfId="52" applyFont="1" applyFill="1" applyBorder="1" applyAlignment="1" applyProtection="1">
      <alignment horizontal="center" vertical="center" wrapText="1"/>
      <protection/>
    </xf>
    <xf numFmtId="0" fontId="4" fillId="33" borderId="19" xfId="52" applyFont="1" applyFill="1" applyBorder="1" applyAlignment="1" applyProtection="1">
      <alignment horizontal="center"/>
      <protection/>
    </xf>
    <xf numFmtId="0" fontId="4" fillId="33" borderId="48" xfId="52" applyFont="1" applyFill="1" applyBorder="1" applyAlignment="1" applyProtection="1">
      <alignment horizontal="center"/>
      <protection/>
    </xf>
    <xf numFmtId="0" fontId="34" fillId="35" borderId="29" xfId="52" applyFont="1" applyFill="1" applyBorder="1" applyAlignment="1" applyProtection="1">
      <alignment horizontal="center" vertical="center" wrapText="1"/>
      <protection/>
    </xf>
    <xf numFmtId="0" fontId="30" fillId="35" borderId="24" xfId="52" applyFont="1" applyFill="1" applyBorder="1" applyAlignment="1" applyProtection="1">
      <alignment horizontal="center" vertical="center" wrapText="1"/>
      <protection/>
    </xf>
    <xf numFmtId="0" fontId="33" fillId="35" borderId="74" xfId="52" applyFont="1" applyFill="1" applyBorder="1" applyAlignment="1" applyProtection="1">
      <alignment horizontal="center" vertical="center" wrapText="1"/>
      <protection/>
    </xf>
    <xf numFmtId="0" fontId="34" fillId="35" borderId="15" xfId="52" applyFont="1" applyFill="1" applyBorder="1" applyAlignment="1" applyProtection="1">
      <alignment horizontal="center" vertical="center" wrapText="1"/>
      <protection/>
    </xf>
    <xf numFmtId="195" fontId="0" fillId="32" borderId="28" xfId="52" applyNumberFormat="1" applyFill="1" applyBorder="1" applyAlignment="1" applyProtection="1">
      <alignment horizontal="center"/>
      <protection/>
    </xf>
    <xf numFmtId="194" fontId="0" fillId="32" borderId="32" xfId="52" applyNumberFormat="1" applyFill="1" applyBorder="1" applyAlignment="1" applyProtection="1">
      <alignment horizontal="center"/>
      <protection/>
    </xf>
    <xf numFmtId="0" fontId="0" fillId="49" borderId="53" xfId="52" applyFill="1" applyBorder="1" applyAlignment="1" applyProtection="1">
      <alignment horizontal="center"/>
      <protection locked="0"/>
    </xf>
    <xf numFmtId="0" fontId="0" fillId="49" borderId="50" xfId="52" applyFill="1" applyBorder="1" applyAlignment="1" applyProtection="1">
      <alignment horizontal="center"/>
      <protection locked="0"/>
    </xf>
    <xf numFmtId="0" fontId="0" fillId="49" borderId="44" xfId="52" applyFill="1" applyBorder="1" applyAlignment="1" applyProtection="1">
      <alignment horizontal="center"/>
      <protection locked="0"/>
    </xf>
    <xf numFmtId="0" fontId="0" fillId="49" borderId="68" xfId="52" applyFill="1" applyBorder="1" applyAlignment="1" applyProtection="1">
      <alignment horizontal="center"/>
      <protection locked="0"/>
    </xf>
    <xf numFmtId="0" fontId="0" fillId="49" borderId="28" xfId="52" applyFill="1" applyBorder="1" applyAlignment="1" applyProtection="1">
      <alignment horizontal="center"/>
      <protection locked="0"/>
    </xf>
    <xf numFmtId="0" fontId="0" fillId="49" borderId="77" xfId="52" applyFill="1" applyBorder="1" applyAlignment="1" applyProtection="1">
      <alignment horizontal="center"/>
      <protection locked="0"/>
    </xf>
    <xf numFmtId="0" fontId="0" fillId="49" borderId="81" xfId="52" applyFill="1" applyBorder="1" applyAlignment="1" applyProtection="1">
      <alignment horizontal="center"/>
      <protection locked="0"/>
    </xf>
    <xf numFmtId="0" fontId="0" fillId="0" borderId="30" xfId="52" applyBorder="1" applyAlignment="1" applyProtection="1">
      <alignment horizontal="center"/>
      <protection locked="0"/>
    </xf>
    <xf numFmtId="0" fontId="4" fillId="33" borderId="29" xfId="52" applyFont="1" applyFill="1" applyBorder="1" applyAlignment="1" applyProtection="1">
      <alignment horizontal="center"/>
      <protection/>
    </xf>
    <xf numFmtId="0" fontId="4" fillId="33" borderId="34" xfId="52" applyFont="1" applyFill="1" applyBorder="1" applyAlignment="1" applyProtection="1">
      <alignment horizontal="center"/>
      <protection/>
    </xf>
    <xf numFmtId="14" fontId="0" fillId="35" borderId="52" xfId="0" applyNumberFormat="1" applyFont="1" applyFill="1" applyBorder="1" applyAlignment="1" applyProtection="1">
      <alignment horizontal="center" vertical="center"/>
      <protection locked="0"/>
    </xf>
    <xf numFmtId="14" fontId="0" fillId="35" borderId="17" xfId="0" applyNumberFormat="1" applyFont="1" applyFill="1" applyBorder="1" applyAlignment="1" applyProtection="1">
      <alignment horizontal="center" vertical="center"/>
      <protection locked="0"/>
    </xf>
    <xf numFmtId="14" fontId="0" fillId="35" borderId="21" xfId="0" applyNumberFormat="1" applyFont="1" applyFill="1" applyBorder="1" applyAlignment="1" applyProtection="1">
      <alignment horizontal="center" vertical="center"/>
      <protection locked="0"/>
    </xf>
    <xf numFmtId="0" fontId="0" fillId="40" borderId="20" xfId="0" applyFont="1" applyFill="1" applyBorder="1" applyAlignment="1" applyProtection="1">
      <alignment horizontal="left" vertical="center" indent="1"/>
      <protection/>
    </xf>
    <xf numFmtId="0" fontId="0" fillId="40" borderId="51" xfId="0" applyFont="1" applyFill="1" applyBorder="1" applyAlignment="1" applyProtection="1">
      <alignment horizontal="left" vertical="center" indent="1"/>
      <protection/>
    </xf>
    <xf numFmtId="0" fontId="0" fillId="40" borderId="20" xfId="0" applyFont="1" applyFill="1" applyBorder="1" applyAlignment="1" applyProtection="1">
      <alignment horizontal="left" vertical="center"/>
      <protection/>
    </xf>
    <xf numFmtId="0" fontId="0" fillId="40" borderId="51" xfId="0" applyFont="1" applyFill="1" applyBorder="1" applyAlignment="1" applyProtection="1">
      <alignment horizontal="left" vertical="center"/>
      <protection/>
    </xf>
    <xf numFmtId="0" fontId="0" fillId="40" borderId="20" xfId="0" applyFill="1" applyBorder="1" applyAlignment="1" applyProtection="1">
      <alignment horizontal="left" vertical="center" indent="1"/>
      <protection/>
    </xf>
    <xf numFmtId="0" fontId="0" fillId="40" borderId="17" xfId="0" applyFill="1" applyBorder="1" applyAlignment="1" applyProtection="1">
      <alignment horizontal="left" vertical="center" indent="1"/>
      <protection/>
    </xf>
    <xf numFmtId="0" fontId="0" fillId="40" borderId="51" xfId="0" applyFill="1" applyBorder="1" applyAlignment="1" applyProtection="1">
      <alignment horizontal="left" vertical="center" indent="1"/>
      <protection/>
    </xf>
    <xf numFmtId="207" fontId="0" fillId="40" borderId="17" xfId="0" applyNumberFormat="1" applyFill="1" applyBorder="1" applyAlignment="1" applyProtection="1">
      <alignment horizontal="left" vertical="center" indent="2"/>
      <protection/>
    </xf>
    <xf numFmtId="207" fontId="0" fillId="40" borderId="21" xfId="0" applyNumberFormat="1" applyFill="1" applyBorder="1" applyAlignment="1" applyProtection="1">
      <alignment horizontal="left" vertical="center" indent="2"/>
      <protection/>
    </xf>
    <xf numFmtId="0" fontId="40" fillId="35" borderId="65" xfId="0" applyFont="1" applyFill="1" applyBorder="1" applyAlignment="1" applyProtection="1">
      <alignment horizontal="center"/>
      <protection/>
    </xf>
    <xf numFmtId="0" fontId="40" fillId="35" borderId="66" xfId="0" applyFont="1" applyFill="1" applyBorder="1" applyAlignment="1" applyProtection="1">
      <alignment horizontal="center"/>
      <protection/>
    </xf>
    <xf numFmtId="0" fontId="40" fillId="35" borderId="67" xfId="0" applyFont="1" applyFill="1" applyBorder="1" applyAlignment="1" applyProtection="1">
      <alignment horizontal="center"/>
      <protection/>
    </xf>
    <xf numFmtId="0" fontId="0" fillId="0" borderId="79" xfId="0" applyBorder="1" applyAlignment="1" applyProtection="1">
      <alignment horizontal="center"/>
      <protection/>
    </xf>
    <xf numFmtId="0" fontId="0" fillId="0" borderId="60" xfId="0" applyBorder="1" applyAlignment="1" applyProtection="1">
      <alignment horizontal="center"/>
      <protection/>
    </xf>
    <xf numFmtId="0" fontId="12" fillId="0" borderId="80" xfId="0" applyFont="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9" xfId="0" applyFont="1" applyBorder="1" applyAlignment="1" applyProtection="1">
      <alignment horizontal="left"/>
      <protection/>
    </xf>
    <xf numFmtId="0" fontId="12" fillId="0" borderId="29" xfId="0" applyFont="1" applyBorder="1" applyAlignment="1" applyProtection="1">
      <alignment horizontal="left"/>
      <protection/>
    </xf>
    <xf numFmtId="0" fontId="12" fillId="0" borderId="34" xfId="0" applyFont="1" applyBorder="1" applyAlignment="1" applyProtection="1">
      <alignment horizontal="left"/>
      <protection/>
    </xf>
    <xf numFmtId="0" fontId="12" fillId="0" borderId="29" xfId="0" applyFont="1" applyBorder="1" applyAlignment="1" applyProtection="1">
      <alignment horizontal="left" vertical="center" wrapText="1"/>
      <protection/>
    </xf>
    <xf numFmtId="0" fontId="12" fillId="0" borderId="29" xfId="0" applyFont="1" applyBorder="1" applyAlignment="1" applyProtection="1">
      <alignment horizontal="left" vertical="center"/>
      <protection/>
    </xf>
    <xf numFmtId="0" fontId="12" fillId="0" borderId="34" xfId="0" applyFont="1" applyBorder="1" applyAlignment="1" applyProtection="1">
      <alignment horizontal="left" vertical="center"/>
      <protection/>
    </xf>
    <xf numFmtId="0" fontId="12" fillId="0" borderId="15" xfId="0" applyFont="1" applyBorder="1" applyAlignment="1" applyProtection="1">
      <alignment horizontal="left"/>
      <protection/>
    </xf>
    <xf numFmtId="0" fontId="12" fillId="0" borderId="15" xfId="0" applyFont="1" applyBorder="1" applyAlignment="1" applyProtection="1">
      <alignment horizontal="left"/>
      <protection/>
    </xf>
    <xf numFmtId="0" fontId="12" fillId="0" borderId="74" xfId="0" applyFont="1" applyBorder="1" applyAlignment="1" applyProtection="1">
      <alignment horizontal="left"/>
      <protection/>
    </xf>
    <xf numFmtId="0" fontId="12" fillId="35" borderId="71" xfId="52" applyFont="1" applyFill="1" applyBorder="1" applyAlignment="1" applyProtection="1">
      <alignment horizontal="left"/>
      <protection/>
    </xf>
    <xf numFmtId="0" fontId="12" fillId="35" borderId="29" xfId="52" applyFont="1" applyFill="1" applyBorder="1" applyAlignment="1" applyProtection="1">
      <alignment horizontal="left"/>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7" xfId="0" applyFont="1" applyBorder="1" applyAlignment="1" applyProtection="1">
      <alignment horizontal="left" vertical="center" wrapText="1"/>
      <protection/>
    </xf>
    <xf numFmtId="0" fontId="12" fillId="0" borderId="10" xfId="0" applyFont="1" applyBorder="1" applyAlignment="1" applyProtection="1">
      <alignment horizontal="left" vertical="center"/>
      <protection/>
    </xf>
    <xf numFmtId="0" fontId="12" fillId="0" borderId="11" xfId="0" applyFont="1" applyBorder="1" applyAlignment="1" applyProtection="1">
      <alignment horizontal="left" vertical="center"/>
      <protection/>
    </xf>
    <xf numFmtId="0" fontId="12" fillId="35" borderId="47" xfId="0" applyFont="1" applyFill="1" applyBorder="1" applyAlignment="1" applyProtection="1">
      <alignment horizontal="left" vertical="center" indent="3"/>
      <protection/>
    </xf>
    <xf numFmtId="0" fontId="12" fillId="35" borderId="10" xfId="0" applyFont="1" applyFill="1" applyBorder="1" applyAlignment="1" applyProtection="1">
      <alignment horizontal="left" vertical="center" indent="3"/>
      <protection/>
    </xf>
    <xf numFmtId="0" fontId="12" fillId="35" borderId="55" xfId="0" applyFont="1" applyFill="1" applyBorder="1" applyAlignment="1" applyProtection="1">
      <alignment horizontal="left" vertical="center" indent="3"/>
      <protection/>
    </xf>
    <xf numFmtId="0" fontId="12" fillId="0" borderId="29" xfId="0" applyFont="1" applyBorder="1" applyAlignment="1" applyProtection="1">
      <alignment horizontal="left" vertical="center" indent="3"/>
      <protection/>
    </xf>
    <xf numFmtId="0" fontId="12" fillId="0" borderId="34" xfId="0" applyFont="1" applyBorder="1" applyAlignment="1" applyProtection="1">
      <alignment horizontal="left" vertical="center" indent="3"/>
      <protection/>
    </xf>
    <xf numFmtId="0" fontId="12" fillId="0" borderId="27" xfId="0" applyFont="1" applyBorder="1" applyAlignment="1" applyProtection="1">
      <alignment horizontal="left" wrapText="1"/>
      <protection/>
    </xf>
    <xf numFmtId="0" fontId="12" fillId="0" borderId="10" xfId="0" applyFont="1" applyBorder="1" applyAlignment="1" applyProtection="1">
      <alignment horizontal="left" wrapText="1"/>
      <protection/>
    </xf>
    <xf numFmtId="0" fontId="12" fillId="0" borderId="11" xfId="0" applyFont="1" applyBorder="1" applyAlignment="1" applyProtection="1">
      <alignment horizontal="left" wrapText="1"/>
      <protection/>
    </xf>
    <xf numFmtId="0" fontId="0" fillId="0" borderId="45" xfId="0" applyBorder="1" applyAlignment="1" applyProtection="1">
      <alignment horizontal="center"/>
      <protection/>
    </xf>
    <xf numFmtId="0" fontId="0" fillId="0" borderId="46" xfId="0" applyBorder="1" applyAlignment="1" applyProtection="1">
      <alignment horizontal="center"/>
      <protection/>
    </xf>
    <xf numFmtId="0" fontId="0" fillId="0" borderId="64" xfId="0" applyBorder="1" applyAlignment="1" applyProtection="1">
      <alignment horizontal="center"/>
      <protection/>
    </xf>
    <xf numFmtId="0" fontId="12" fillId="35" borderId="48" xfId="0" applyFont="1" applyFill="1" applyBorder="1" applyAlignment="1" applyProtection="1">
      <alignment horizontal="left" vertical="center" wrapText="1"/>
      <protection/>
    </xf>
    <xf numFmtId="0" fontId="12" fillId="35" borderId="18" xfId="0" applyFont="1" applyFill="1" applyBorder="1" applyAlignment="1" applyProtection="1">
      <alignment horizontal="left" vertical="center" wrapText="1"/>
      <protection/>
    </xf>
    <xf numFmtId="0" fontId="12" fillId="35" borderId="56" xfId="0" applyFont="1" applyFill="1" applyBorder="1" applyAlignment="1" applyProtection="1">
      <alignment horizontal="left" vertical="center" wrapText="1"/>
      <protection/>
    </xf>
    <xf numFmtId="0" fontId="12" fillId="0" borderId="32" xfId="0" applyFont="1" applyBorder="1" applyAlignment="1" applyProtection="1">
      <alignment horizontal="left" vertical="center" wrapText="1"/>
      <protection/>
    </xf>
    <xf numFmtId="0" fontId="12" fillId="0" borderId="32" xfId="0" applyFont="1" applyBorder="1" applyAlignment="1" applyProtection="1">
      <alignment horizontal="left" vertical="center"/>
      <protection/>
    </xf>
    <xf numFmtId="0" fontId="12" fillId="0" borderId="62" xfId="0" applyFont="1" applyBorder="1" applyAlignment="1" applyProtection="1">
      <alignment horizontal="left" vertic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12" fillId="0" borderId="27" xfId="0" applyFont="1" applyBorder="1" applyAlignment="1" applyProtection="1">
      <alignment horizontal="center"/>
      <protection/>
    </xf>
    <xf numFmtId="0" fontId="12" fillId="0" borderId="10" xfId="0" applyFont="1" applyBorder="1" applyAlignment="1" applyProtection="1">
      <alignment horizontal="center"/>
      <protection/>
    </xf>
    <xf numFmtId="0" fontId="12" fillId="0" borderId="11" xfId="0" applyFont="1" applyBorder="1" applyAlignment="1" applyProtection="1">
      <alignment horizontal="center"/>
      <protection/>
    </xf>
    <xf numFmtId="0" fontId="12" fillId="0" borderId="10" xfId="0" applyFont="1" applyBorder="1" applyAlignment="1" applyProtection="1">
      <alignment horizontal="left" vertical="center" wrapText="1"/>
      <protection/>
    </xf>
    <xf numFmtId="0" fontId="12" fillId="0" borderId="11" xfId="0" applyFont="1" applyBorder="1" applyAlignment="1" applyProtection="1">
      <alignment horizontal="left" vertical="center" wrapText="1"/>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8" xfId="0" applyFont="1" applyBorder="1" applyAlignment="1" applyProtection="1">
      <alignment horizontal="left" vertical="center" wrapText="1"/>
      <protection/>
    </xf>
    <xf numFmtId="0" fontId="12" fillId="0" borderId="81" xfId="0" applyFont="1" applyBorder="1" applyAlignment="1" applyProtection="1">
      <alignment horizontal="left" vertical="center"/>
      <protection/>
    </xf>
    <xf numFmtId="0" fontId="12" fillId="0" borderId="54" xfId="0" applyFont="1" applyBorder="1" applyAlignment="1" applyProtection="1">
      <alignment horizontal="left" vertical="center"/>
      <protection/>
    </xf>
    <xf numFmtId="0" fontId="13" fillId="33" borderId="26" xfId="0" applyFont="1" applyFill="1" applyBorder="1" applyAlignment="1" applyProtection="1">
      <alignment horizontal="center"/>
      <protection/>
    </xf>
    <xf numFmtId="0" fontId="13" fillId="33" borderId="14" xfId="0" applyFont="1" applyFill="1" applyBorder="1" applyAlignment="1" applyProtection="1">
      <alignment horizontal="center"/>
      <protection/>
    </xf>
    <xf numFmtId="0" fontId="13" fillId="33" borderId="16" xfId="0" applyFont="1" applyFill="1" applyBorder="1" applyAlignment="1" applyProtection="1">
      <alignment horizontal="center"/>
      <protection/>
    </xf>
    <xf numFmtId="0" fontId="13" fillId="33" borderId="25" xfId="0" applyFont="1" applyFill="1" applyBorder="1" applyAlignment="1" applyProtection="1">
      <alignment horizontal="center"/>
      <protection/>
    </xf>
    <xf numFmtId="0" fontId="13" fillId="33" borderId="12" xfId="0" applyFont="1" applyFill="1" applyBorder="1" applyAlignment="1" applyProtection="1">
      <alignment horizontal="center"/>
      <protection/>
    </xf>
    <xf numFmtId="0" fontId="13" fillId="33" borderId="58" xfId="0" applyFont="1" applyFill="1" applyBorder="1" applyAlignment="1" applyProtection="1">
      <alignment horizontal="center"/>
      <protection/>
    </xf>
    <xf numFmtId="0" fontId="40" fillId="35" borderId="20" xfId="0" applyFont="1" applyFill="1" applyBorder="1" applyAlignment="1" applyProtection="1">
      <alignment horizontal="center"/>
      <protection/>
    </xf>
    <xf numFmtId="0" fontId="40" fillId="35" borderId="17" xfId="0" applyFont="1" applyFill="1" applyBorder="1" applyAlignment="1" applyProtection="1">
      <alignment horizontal="center"/>
      <protection/>
    </xf>
    <xf numFmtId="0" fontId="40" fillId="35" borderId="21" xfId="0" applyFont="1" applyFill="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7" xfId="0" applyFont="1" applyBorder="1" applyAlignment="1" applyProtection="1">
      <alignment horizontal="left" vertical="center"/>
      <protection/>
    </xf>
    <xf numFmtId="0" fontId="12" fillId="35" borderId="47" xfId="52" applyFont="1" applyFill="1" applyBorder="1" applyAlignment="1" applyProtection="1">
      <alignment horizontal="left" vertical="center"/>
      <protection/>
    </xf>
    <xf numFmtId="0" fontId="12" fillId="35" borderId="10" xfId="52" applyFont="1" applyFill="1" applyBorder="1" applyAlignment="1" applyProtection="1">
      <alignment horizontal="left" vertical="center"/>
      <protection/>
    </xf>
    <xf numFmtId="0" fontId="12" fillId="35" borderId="55" xfId="52" applyFont="1" applyFill="1" applyBorder="1" applyAlignment="1" applyProtection="1">
      <alignment horizontal="left" vertical="center"/>
      <protection/>
    </xf>
    <xf numFmtId="0" fontId="12" fillId="0" borderId="29" xfId="0" applyFont="1" applyBorder="1" applyAlignment="1" applyProtection="1">
      <alignment horizontal="left" wrapText="1"/>
      <protection/>
    </xf>
    <xf numFmtId="0" fontId="12" fillId="0" borderId="20" xfId="0" applyFont="1" applyBorder="1" applyAlignment="1" applyProtection="1">
      <alignment horizontal="left" vertical="center" wrapText="1"/>
      <protection/>
    </xf>
    <xf numFmtId="0" fontId="12" fillId="0" borderId="17" xfId="0" applyFont="1" applyBorder="1" applyAlignment="1" applyProtection="1">
      <alignment horizontal="left" vertical="center" wrapText="1"/>
      <protection/>
    </xf>
    <xf numFmtId="0" fontId="12" fillId="0" borderId="21" xfId="0" applyFont="1" applyBorder="1" applyAlignment="1" applyProtection="1">
      <alignment horizontal="left" vertical="center" wrapText="1"/>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cellXfs>
  <cellStyles count="51">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Link 2" xfId="50"/>
    <cellStyle name="Neutral" xfId="51"/>
    <cellStyle name="Normal 2"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 name="Currency [0]" xfId="64"/>
  </cellStyles>
  <dxfs count="374">
    <dxf>
      <fill>
        <patternFill patternType="lightUp"/>
      </fill>
    </dxf>
    <dxf>
      <fill>
        <patternFill patternType="lightUp"/>
      </fill>
    </dxf>
    <dxf>
      <fill>
        <patternFill patternType="lightUp"/>
      </fill>
    </dxf>
    <dxf>
      <fill>
        <patternFill patternType="lightUp"/>
      </fill>
    </dxf>
    <dxf>
      <fill>
        <patternFill patternType="lightUp"/>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ont>
        <color auto="1"/>
      </font>
      <fill>
        <patternFill>
          <bgColor indexed="13"/>
        </patternFill>
      </fill>
    </dxf>
    <dxf>
      <font>
        <color auto="1"/>
      </font>
      <fill>
        <patternFill>
          <bgColor indexed="17"/>
        </patternFill>
      </fill>
    </dxf>
    <dxf>
      <fill>
        <patternFill patternType="lightUp"/>
      </fill>
    </dxf>
    <dxf>
      <font>
        <color auto="1"/>
      </font>
      <fill>
        <patternFill>
          <bgColor rgb="FFFF0000"/>
        </patternFill>
      </fill>
    </dxf>
    <dxf>
      <font>
        <color auto="1"/>
      </font>
      <fill>
        <patternFill>
          <bgColor indexed="17"/>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patternType="lightUp"/>
      </fill>
    </dxf>
    <dxf>
      <fill>
        <patternFill patternType="lightUp"/>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rgb="FFFFFF00"/>
        </patternFill>
      </fill>
    </dxf>
    <dxf>
      <fill>
        <patternFill>
          <bgColor rgb="FFFFFF00"/>
        </patternFill>
      </fill>
    </dxf>
    <dxf>
      <fill>
        <patternFill patternType="lightUp"/>
      </fill>
    </dxf>
    <dxf>
      <fill>
        <patternFill patternType="lightUp"/>
      </fill>
    </dxf>
    <dxf>
      <fill>
        <patternFill patternType="lightUp"/>
      </fill>
    </dxf>
    <dxf>
      <fill>
        <patternFill patternType="lightUp"/>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100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0.164</c:v>
              </c:pt>
              <c:pt idx="2">
                <c:v>0.181</c:v>
              </c:pt>
              <c:pt idx="3">
                <c:v>0.196</c:v>
              </c:pt>
              <c:pt idx="4">
                <c:v>0.206</c:v>
              </c:pt>
              <c:pt idx="5">
                <c:v>0.227</c:v>
              </c:pt>
              <c:pt idx="6">
                <c:v>0.26</c:v>
              </c:pt>
              <c:pt idx="7">
                <c:v>0.395</c:v>
              </c:pt>
            </c:numLit>
          </c:xVal>
          <c:yVal>
            <c:numLit>
              <c:ptCount val="8"/>
              <c:pt idx="0">
                <c:v>-967</c:v>
              </c:pt>
              <c:pt idx="1">
                <c:v>-189.3</c:v>
              </c:pt>
              <c:pt idx="2">
                <c:v>-102.6</c:v>
              </c:pt>
              <c:pt idx="3">
                <c:v>-45.4</c:v>
              </c:pt>
              <c:pt idx="4">
                <c:v>0</c:v>
              </c:pt>
              <c:pt idx="5">
                <c:v>114.9</c:v>
              </c:pt>
              <c:pt idx="6">
                <c:v>336.9</c:v>
              </c:pt>
              <c:pt idx="7">
                <c:v>944</c:v>
              </c:pt>
            </c:numLit>
          </c:yVal>
          <c:smooth val="0"/>
        </c:ser>
        <c:axId val="28681000"/>
        <c:axId val="56802409"/>
      </c:scatterChart>
      <c:valAx>
        <c:axId val="28681000"/>
        <c:scaling>
          <c:orientation val="minMax"/>
        </c:scaling>
        <c:axPos val="b"/>
        <c:delete val="0"/>
        <c:numFmt formatCode="General" sourceLinked="1"/>
        <c:majorTickMark val="out"/>
        <c:minorTickMark val="none"/>
        <c:tickLblPos val="nextTo"/>
        <c:spPr>
          <a:ln w="3175">
            <a:solidFill>
              <a:srgbClr val="000000"/>
            </a:solidFill>
          </a:ln>
        </c:spPr>
        <c:crossAx val="56802409"/>
        <c:crossesAt val="-1200"/>
        <c:crossBetween val="midCat"/>
        <c:dispUnits/>
      </c:valAx>
      <c:valAx>
        <c:axId val="56802409"/>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681000"/>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120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0.178</c:v>
              </c:pt>
              <c:pt idx="3">
                <c:v>0.192</c:v>
              </c:pt>
              <c:pt idx="4">
                <c:v>0.202</c:v>
              </c:pt>
              <c:pt idx="5">
                <c:v>0.221</c:v>
              </c:pt>
              <c:pt idx="6">
                <c:v>0.253</c:v>
              </c:pt>
              <c:pt idx="7">
                <c:v>0.38</c:v>
              </c:pt>
            </c:numLit>
          </c:xVal>
          <c:yVal>
            <c:numLit>
              <c:ptCount val="8"/>
              <c:pt idx="0">
                <c:v>-969.2</c:v>
              </c:pt>
              <c:pt idx="1">
                <c:v>-177.6</c:v>
              </c:pt>
              <c:pt idx="2">
                <c:v>-90.5</c:v>
              </c:pt>
              <c:pt idx="3">
                <c:v>-34.1</c:v>
              </c:pt>
              <c:pt idx="4">
                <c:v>0</c:v>
              </c:pt>
              <c:pt idx="5">
                <c:v>123.3</c:v>
              </c:pt>
              <c:pt idx="6">
                <c:v>343.5</c:v>
              </c:pt>
              <c:pt idx="7">
                <c:v>930.2</c:v>
              </c:pt>
            </c:numLit>
          </c:yVal>
          <c:smooth val="0"/>
        </c:ser>
        <c:axId val="41459634"/>
        <c:axId val="37592387"/>
      </c:scatterChart>
      <c:valAx>
        <c:axId val="41459634"/>
        <c:scaling>
          <c:orientation val="minMax"/>
        </c:scaling>
        <c:axPos val="b"/>
        <c:delete val="0"/>
        <c:numFmt formatCode="General" sourceLinked="1"/>
        <c:majorTickMark val="out"/>
        <c:minorTickMark val="none"/>
        <c:tickLblPos val="nextTo"/>
        <c:spPr>
          <a:ln w="3175">
            <a:solidFill>
              <a:srgbClr val="000000"/>
            </a:solidFill>
          </a:ln>
        </c:spPr>
        <c:crossAx val="37592387"/>
        <c:crossesAt val="-1200"/>
        <c:crossBetween val="midCat"/>
        <c:dispUnits/>
      </c:valAx>
      <c:valAx>
        <c:axId val="37592387"/>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459634"/>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140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0.177</c:v>
              </c:pt>
              <c:pt idx="3">
                <c:v>0.191</c:v>
              </c:pt>
              <c:pt idx="4">
                <c:v>0.2</c:v>
              </c:pt>
              <c:pt idx="5">
                <c:v>0.219</c:v>
              </c:pt>
              <c:pt idx="6">
                <c:v>0.251</c:v>
              </c:pt>
              <c:pt idx="7">
                <c:v>0.374</c:v>
              </c:pt>
            </c:numLit>
          </c:xVal>
          <c:yVal>
            <c:numLit>
              <c:ptCount val="8"/>
              <c:pt idx="0">
                <c:v>-968.9</c:v>
              </c:pt>
              <c:pt idx="1">
                <c:v>-170.8</c:v>
              </c:pt>
              <c:pt idx="2">
                <c:v>-81.8</c:v>
              </c:pt>
              <c:pt idx="3">
                <c:v>-26.1</c:v>
              </c:pt>
              <c:pt idx="4">
                <c:v>0</c:v>
              </c:pt>
              <c:pt idx="5">
                <c:v>127.8</c:v>
              </c:pt>
              <c:pt idx="6">
                <c:v>348</c:v>
              </c:pt>
              <c:pt idx="7">
                <c:v>919.4</c:v>
              </c:pt>
            </c:numLit>
          </c:yVal>
          <c:smooth val="0"/>
        </c:ser>
        <c:axId val="2787164"/>
        <c:axId val="25084477"/>
      </c:scatterChart>
      <c:valAx>
        <c:axId val="2787164"/>
        <c:scaling>
          <c:orientation val="minMax"/>
        </c:scaling>
        <c:axPos val="b"/>
        <c:delete val="0"/>
        <c:numFmt formatCode="General" sourceLinked="1"/>
        <c:majorTickMark val="out"/>
        <c:minorTickMark val="none"/>
        <c:tickLblPos val="nextTo"/>
        <c:spPr>
          <a:ln w="3175">
            <a:solidFill>
              <a:srgbClr val="000000"/>
            </a:solidFill>
          </a:ln>
        </c:spPr>
        <c:crossAx val="25084477"/>
        <c:crossesAt val="-1200"/>
        <c:crossBetween val="midCat"/>
        <c:dispUnits/>
      </c:valAx>
      <c:valAx>
        <c:axId val="25084477"/>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87164"/>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400050</xdr:colOff>
      <xdr:row>0</xdr:row>
      <xdr:rowOff>0</xdr:rowOff>
    </xdr:to>
    <xdr:graphicFrame>
      <xdr:nvGraphicFramePr>
        <xdr:cNvPr id="1" name="Chart 2"/>
        <xdr:cNvGraphicFramePr/>
      </xdr:nvGraphicFramePr>
      <xdr:xfrm>
        <a:off x="0" y="0"/>
        <a:ext cx="23336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2" name="Chart 3"/>
        <xdr:cNvGraphicFramePr/>
      </xdr:nvGraphicFramePr>
      <xdr:xfrm>
        <a:off x="0" y="0"/>
        <a:ext cx="23336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3" name="Chart 4"/>
        <xdr:cNvGraphicFramePr/>
      </xdr:nvGraphicFramePr>
      <xdr:xfrm>
        <a:off x="0" y="0"/>
        <a:ext cx="2333625" cy="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11</xdr:col>
      <xdr:colOff>142875</xdr:colOff>
      <xdr:row>53</xdr:row>
      <xdr:rowOff>76200</xdr:rowOff>
    </xdr:to>
    <xdr:sp>
      <xdr:nvSpPr>
        <xdr:cNvPr id="1" name="Tekstboks 1"/>
        <xdr:cNvSpPr txBox="1">
          <a:spLocks noChangeArrowheads="1"/>
        </xdr:cNvSpPr>
      </xdr:nvSpPr>
      <xdr:spPr>
        <a:xfrm>
          <a:off x="28575" y="19050"/>
          <a:ext cx="6819900" cy="863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Registreringsarket til decideret modtagekontrol af CT skannere er lavet i forbindelse udarbejdelse af version 2 af protokollen for modtage- og statuskontrol af CT-skannere.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1 blev der kun skelnet mellem modtagekontrol og statuskontrol, og begge kontroller kunne dokumenteres i samme registreringsark.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2 skelnes der mellem modtagekontrol, dannelse af baseline og statuskontrol.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lejepladebevægelse og lasermarkører.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dosis.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a:t>
          </a:r>
          <a:r>
            <a:rPr lang="en-US" cap="none" sz="1100" b="0" i="0" u="none" baseline="0">
              <a:solidFill>
                <a:srgbClr val="000000"/>
              </a:solidFill>
              <a:latin typeface="Calibri"/>
              <a:ea typeface="Calibri"/>
              <a:cs typeface="Calibri"/>
            </a:rPr>
            <a:t> af billedkvalitet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I fanen "brug af fabrikstest billedkvali" udfyldes de </a:t>
          </a:r>
          <a:r>
            <a:rPr lang="en-US" cap="none" sz="1100" b="1" i="0" u="sng" baseline="0">
              <a:solidFill>
                <a:srgbClr val="000000"/>
              </a:solidFill>
              <a:latin typeface="Calibri"/>
              <a:ea typeface="Calibri"/>
              <a:cs typeface="Calibri"/>
            </a:rPr>
            <a:t>to</a:t>
          </a:r>
          <a:r>
            <a:rPr lang="en-US" cap="none" sz="1100" b="0" i="0" u="none" baseline="0">
              <a:solidFill>
                <a:srgbClr val="000000"/>
              </a:solidFill>
              <a:latin typeface="Calibri"/>
              <a:ea typeface="Calibri"/>
              <a:cs typeface="Calibri"/>
            </a:rPr>
            <a:t> sæt kolonner "brug af fabrikstest ved modtagekontrol" og "brug af fabrikstest ved baseline/statuskontrol". Der er udarbejdet skannerspecifik liste, med anbefalinger for hvornår fabrikantens test anvendes. Det anbefales at udfylde med hjælp fra fysikeren.
</a:t>
          </a:r>
          <a:r>
            <a:rPr lang="en-US" cap="none" sz="1100" b="0" i="0" u="none" baseline="0">
              <a:solidFill>
                <a:srgbClr val="000000"/>
              </a:solidFill>
              <a:latin typeface="Calibri"/>
              <a:ea typeface="Calibri"/>
              <a:cs typeface="Calibri"/>
            </a:rPr>
            <a:t>2) Efter udfyldning angives det under overskriften "konsekvens", hvordan modtagekontrol, baseline og statuskontrol dokumenteres, herunder hvornår dette registreringsark skal anvendes..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For de celler, hvor indtastet data både kan udgøre en modtagekontrol og en baseline-værdi, skal man manuelt afkrydse "Ja/Nej" om værdien skal evalueres. Dette fordi, at såfremt data-punktet kun er en baseline-værdi, så giver evaluering ikke altid mening. I defualt-udgaven af registreringsarket er der valgt "Ja" til evaluering af "CT-tal for vand", "uniformitet" og "variation i z-retning", mens der er valgt "Nej" til evaluering af "støj" og "MTF". Dette fordi, at evaluering af "støj" og "MTF" kræver kendskab til en forventet værdi, hvilket sjældet kendes ved brug af metode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modtagekontrol gives evalueringerne ”OK” eller ”IKKE OK”.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statuskontrol</a:t>
          </a:r>
          <a:r>
            <a:rPr lang="en-US" cap="none" sz="1100" b="0" i="0" u="none" baseline="0">
              <a:solidFill>
                <a:srgbClr val="000000"/>
              </a:solidFill>
              <a:latin typeface="Calibri"/>
              <a:ea typeface="Calibri"/>
              <a:cs typeface="Calibri"/>
            </a:rPr>
            <a:t> gives evalueringerne </a:t>
          </a:r>
          <a:r>
            <a:rPr lang="en-US" cap="none" sz="1100" b="0" i="0" u="none" baseline="0">
              <a:solidFill>
                <a:srgbClr val="000000"/>
              </a:solidFill>
              <a:latin typeface="Calibri"/>
              <a:ea typeface="Calibri"/>
              <a:cs typeface="Calibri"/>
            </a:rPr>
            <a:t>”OK”, ”Vurdering” eller ”IKKE OK”. (Beskrives i detalje i selve protokollen).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Om arkbeskyttelse</a:t>
          </a:r>
          <a:r>
            <a:rPr lang="en-US" cap="none" sz="1100" b="1" i="0" u="none" baseline="0">
              <a:solidFill>
                <a:srgbClr val="000000"/>
              </a:solidFill>
              <a:latin typeface="Calibri"/>
              <a:ea typeface="Calibri"/>
              <a:cs typeface="Calibri"/>
            </a:rPr>
            <a:t> og låste celler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 udgangspunkt er de enkelte faner i regnearket beskyttet. Dvs. at der kan kun skrives i celler,</a:t>
          </a:r>
          <a:r>
            <a:rPr lang="en-US" cap="none" sz="1100" b="0" i="0" u="none" baseline="0">
              <a:solidFill>
                <a:srgbClr val="000000"/>
              </a:solidFill>
              <a:latin typeface="Calibri"/>
              <a:ea typeface="Calibri"/>
              <a:cs typeface="Calibri"/>
            </a:rPr>
            <a:t> som ikke er "låste". Celler hvor der udføres beregninger i, vil være låste, og beregninger kan dermed ikke fjernes ved et uheld. Hvis der skal redigeres i regneark (indsætte linier, kopieres dele og indsættes andre steder mm) skal beskyttelsen fjernes først. Dette gøres (excel 2010) i menuen "Gennemse", hvor man vælger "fjern arkbeskyttelse". VIGTIGT: efter redigering er færdig vælges "beskyt ark", og der vinges af i "marker låste celler" og "marker ikke låste celler". Sidstnævnte gør, at man kan se indholdet i alle celler, herunder beregninger, men at man kun kan skrive i de ikke-låste-celler.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Skal en celle "låses" eller "låses op" gøres følgende (excel 2010). Marker celle(r). Vælg menuen "startside". I kategorien "Justering" trykkes på den lille skrå pil (findes i højre side af kategorien). Herefet åbner en diaglogboks, hvor menuen "beskyttelse" vælges. Ving af med flueben om valgte celle(r) skal være låst.</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Y75"/>
  <sheetViews>
    <sheetView tabSelected="1" zoomScalePageLayoutView="0" workbookViewId="0" topLeftCell="A1">
      <selection activeCell="P4" sqref="P4:X4"/>
    </sheetView>
  </sheetViews>
  <sheetFormatPr defaultColWidth="9.140625" defaultRowHeight="12.75"/>
  <cols>
    <col min="1" max="7" width="4.140625" style="2" customWidth="1"/>
    <col min="8" max="8" width="6.00390625" style="2" customWidth="1"/>
    <col min="9" max="10" width="4.140625" style="2" customWidth="1"/>
    <col min="11" max="11" width="5.140625" style="2" customWidth="1"/>
    <col min="12" max="14" width="4.140625" style="2" customWidth="1"/>
    <col min="15" max="24" width="5.28125" style="2" customWidth="1"/>
    <col min="25" max="16384" width="9.140625" style="2" customWidth="1"/>
  </cols>
  <sheetData>
    <row r="1" spans="1:24" s="6" customFormat="1" ht="15.75" customHeight="1">
      <c r="A1" s="274" t="s">
        <v>44</v>
      </c>
      <c r="B1" s="275"/>
      <c r="C1" s="275"/>
      <c r="D1" s="280" t="s">
        <v>45</v>
      </c>
      <c r="E1" s="280"/>
      <c r="F1" s="280"/>
      <c r="G1" s="280"/>
      <c r="H1" s="280"/>
      <c r="I1" s="280"/>
      <c r="J1" s="280"/>
      <c r="K1" s="280"/>
      <c r="L1" s="281"/>
      <c r="M1" s="284" t="str">
        <f>IF(Oplysningsside!$I$14="","",Oplysningsside!$I$14)</f>
        <v>Statuskontrol</v>
      </c>
      <c r="N1" s="285"/>
      <c r="O1" s="285"/>
      <c r="P1" s="285"/>
      <c r="Q1" s="285"/>
      <c r="R1" s="285"/>
      <c r="S1" s="285"/>
      <c r="T1" s="285"/>
      <c r="U1" s="285"/>
      <c r="V1" s="285"/>
      <c r="W1" s="285"/>
      <c r="X1" s="286"/>
    </row>
    <row r="2" spans="1:24" ht="15.75" customHeight="1">
      <c r="A2" s="276"/>
      <c r="B2" s="277"/>
      <c r="C2" s="277"/>
      <c r="D2" s="282"/>
      <c r="E2" s="282"/>
      <c r="F2" s="282"/>
      <c r="G2" s="282"/>
      <c r="H2" s="282"/>
      <c r="I2" s="282"/>
      <c r="J2" s="282"/>
      <c r="K2" s="282"/>
      <c r="L2" s="283"/>
      <c r="M2" s="287"/>
      <c r="N2" s="288"/>
      <c r="O2" s="288"/>
      <c r="P2" s="288"/>
      <c r="Q2" s="288"/>
      <c r="R2" s="288"/>
      <c r="S2" s="288"/>
      <c r="T2" s="288"/>
      <c r="U2" s="288"/>
      <c r="V2" s="288"/>
      <c r="W2" s="288"/>
      <c r="X2" s="289"/>
    </row>
    <row r="3" spans="1:24" ht="15.75" customHeight="1" thickBot="1">
      <c r="A3" s="278"/>
      <c r="B3" s="279"/>
      <c r="C3" s="279"/>
      <c r="D3" s="290" t="s">
        <v>46</v>
      </c>
      <c r="E3" s="290"/>
      <c r="F3" s="290"/>
      <c r="G3" s="290"/>
      <c r="H3" s="290"/>
      <c r="I3" s="290"/>
      <c r="J3" s="290"/>
      <c r="K3" s="290"/>
      <c r="L3" s="29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01" t="s">
        <v>19</v>
      </c>
      <c r="N5" s="302"/>
      <c r="O5" s="303"/>
      <c r="P5" s="304" t="s">
        <v>207</v>
      </c>
      <c r="Q5" s="304"/>
      <c r="R5" s="304"/>
      <c r="S5" s="304"/>
      <c r="T5" s="304"/>
      <c r="U5" s="304"/>
      <c r="V5" s="304"/>
      <c r="W5" s="304"/>
      <c r="X5" s="305"/>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24" ht="15.75" customHeight="1" thickBot="1">
      <c r="A9" s="340" t="s">
        <v>22</v>
      </c>
      <c r="B9" s="341"/>
      <c r="C9" s="342"/>
      <c r="D9" s="343" t="s">
        <v>79</v>
      </c>
      <c r="E9" s="344"/>
      <c r="F9" s="340" t="s">
        <v>23</v>
      </c>
      <c r="G9" s="341"/>
      <c r="H9" s="341"/>
      <c r="I9" s="342"/>
      <c r="J9" s="345">
        <v>43077</v>
      </c>
      <c r="K9" s="346"/>
      <c r="L9" s="347"/>
      <c r="M9" s="9"/>
      <c r="N9" s="5"/>
      <c r="O9" s="5"/>
      <c r="P9" s="5"/>
      <c r="Q9" s="5"/>
      <c r="R9" s="5"/>
      <c r="S9" s="5"/>
      <c r="T9" s="5"/>
      <c r="U9" s="5"/>
      <c r="V9" s="5"/>
      <c r="W9" s="5"/>
      <c r="X9" s="5"/>
    </row>
    <row r="10" spans="1:25" s="1" customFormat="1" ht="15.75" customHeight="1" thickBot="1">
      <c r="A10" s="10"/>
      <c r="B10" s="10"/>
      <c r="C10" s="10"/>
      <c r="D10" s="10"/>
      <c r="E10" s="10"/>
      <c r="F10" s="10"/>
      <c r="G10" s="10"/>
      <c r="H10" s="10"/>
      <c r="I10" s="10"/>
      <c r="J10" s="10"/>
      <c r="K10" s="10"/>
      <c r="L10" s="10"/>
      <c r="M10" s="13"/>
      <c r="N10" s="13"/>
      <c r="O10" s="13"/>
      <c r="P10" s="13"/>
      <c r="Q10" s="13"/>
      <c r="R10" s="13"/>
      <c r="S10" s="13"/>
      <c r="T10" s="13"/>
      <c r="U10" s="13"/>
      <c r="V10" s="13"/>
      <c r="W10" s="13"/>
      <c r="X10" s="13"/>
      <c r="Y10" s="11"/>
    </row>
    <row r="11" spans="1:25" s="1" customFormat="1" ht="15.75" customHeight="1">
      <c r="A11" s="348" t="s">
        <v>37</v>
      </c>
      <c r="B11" s="349"/>
      <c r="C11" s="349"/>
      <c r="D11" s="349"/>
      <c r="E11" s="349"/>
      <c r="F11" s="349"/>
      <c r="G11" s="349"/>
      <c r="H11" s="349"/>
      <c r="I11" s="349"/>
      <c r="J11" s="349"/>
      <c r="K11" s="349"/>
      <c r="L11" s="349"/>
      <c r="M11" s="349"/>
      <c r="N11" s="349"/>
      <c r="O11" s="349"/>
      <c r="P11" s="349"/>
      <c r="Q11" s="349"/>
      <c r="R11" s="349"/>
      <c r="S11" s="349"/>
      <c r="T11" s="349"/>
      <c r="U11" s="349"/>
      <c r="V11" s="349"/>
      <c r="W11" s="349"/>
      <c r="X11" s="350"/>
      <c r="Y11" s="11"/>
    </row>
    <row r="12" spans="1:25" s="1" customFormat="1" ht="15.75" customHeight="1" thickBot="1">
      <c r="A12" s="351"/>
      <c r="B12" s="352"/>
      <c r="C12" s="352"/>
      <c r="D12" s="352"/>
      <c r="E12" s="352"/>
      <c r="F12" s="352"/>
      <c r="G12" s="352"/>
      <c r="H12" s="352"/>
      <c r="I12" s="352"/>
      <c r="J12" s="352"/>
      <c r="K12" s="352"/>
      <c r="L12" s="352"/>
      <c r="M12" s="352"/>
      <c r="N12" s="352"/>
      <c r="O12" s="352"/>
      <c r="P12" s="352"/>
      <c r="Q12" s="352"/>
      <c r="R12" s="352"/>
      <c r="S12" s="352"/>
      <c r="T12" s="352"/>
      <c r="U12" s="352"/>
      <c r="V12" s="352"/>
      <c r="W12" s="352"/>
      <c r="X12" s="353"/>
      <c r="Y12" s="11"/>
    </row>
    <row r="13" spans="1:25" s="1" customFormat="1" ht="15.75" customHeight="1" thickBot="1">
      <c r="A13" s="12"/>
      <c r="B13" s="12"/>
      <c r="C13" s="12"/>
      <c r="D13" s="12"/>
      <c r="E13" s="12"/>
      <c r="F13" s="12"/>
      <c r="G13" s="12"/>
      <c r="H13" s="12"/>
      <c r="I13" s="12"/>
      <c r="J13" s="12"/>
      <c r="K13" s="12"/>
      <c r="L13" s="12"/>
      <c r="M13" s="12"/>
      <c r="N13" s="12"/>
      <c r="O13" s="12"/>
      <c r="P13" s="12"/>
      <c r="Q13" s="12"/>
      <c r="R13" s="12"/>
      <c r="S13" s="12"/>
      <c r="T13" s="12"/>
      <c r="U13" s="12"/>
      <c r="V13" s="12"/>
      <c r="W13" s="12"/>
      <c r="X13" s="12"/>
      <c r="Y13" s="11"/>
    </row>
    <row r="14" spans="1:24" ht="15.75" customHeight="1" thickBot="1">
      <c r="A14" s="357" t="s">
        <v>26</v>
      </c>
      <c r="B14" s="358"/>
      <c r="C14" s="358"/>
      <c r="D14" s="358"/>
      <c r="E14" s="358"/>
      <c r="F14" s="358"/>
      <c r="G14" s="358"/>
      <c r="H14" s="359"/>
      <c r="I14" s="313" t="s">
        <v>8</v>
      </c>
      <c r="J14" s="313"/>
      <c r="K14" s="313"/>
      <c r="L14" s="313"/>
      <c r="M14" s="314"/>
      <c r="O14" s="234" t="s">
        <v>63</v>
      </c>
      <c r="P14" s="235"/>
      <c r="Q14" s="235"/>
      <c r="R14" s="235"/>
      <c r="S14" s="235"/>
      <c r="T14" s="235"/>
      <c r="U14" s="235"/>
      <c r="V14" s="235"/>
      <c r="W14" s="235"/>
      <c r="X14" s="236"/>
    </row>
    <row r="15" spans="1:24" ht="15.75" customHeight="1" thickBot="1">
      <c r="A15" s="231" t="s">
        <v>361</v>
      </c>
      <c r="B15" s="232"/>
      <c r="C15" s="232"/>
      <c r="D15" s="232"/>
      <c r="E15" s="232"/>
      <c r="F15" s="232"/>
      <c r="G15" s="232"/>
      <c r="H15" s="233"/>
      <c r="I15" s="229"/>
      <c r="J15" s="229"/>
      <c r="K15" s="229"/>
      <c r="L15" s="229"/>
      <c r="M15" s="230"/>
      <c r="O15" s="354" t="s">
        <v>39</v>
      </c>
      <c r="P15" s="355"/>
      <c r="Q15" s="356"/>
      <c r="R15" s="256" t="s">
        <v>40</v>
      </c>
      <c r="S15" s="249"/>
      <c r="T15" s="249"/>
      <c r="U15" s="249"/>
      <c r="V15" s="249"/>
      <c r="W15" s="249"/>
      <c r="X15" s="250"/>
    </row>
    <row r="16" spans="1:24" ht="15.75" customHeight="1" thickBot="1">
      <c r="A16" s="231" t="s">
        <v>27</v>
      </c>
      <c r="B16" s="232"/>
      <c r="C16" s="232"/>
      <c r="D16" s="232"/>
      <c r="E16" s="232"/>
      <c r="F16" s="232"/>
      <c r="G16" s="232"/>
      <c r="H16" s="233"/>
      <c r="I16" s="229"/>
      <c r="J16" s="229"/>
      <c r="K16" s="229"/>
      <c r="L16" s="229"/>
      <c r="M16" s="230"/>
      <c r="O16" s="318" t="s">
        <v>39</v>
      </c>
      <c r="P16" s="319"/>
      <c r="Q16" s="320"/>
      <c r="R16" s="256" t="s">
        <v>41</v>
      </c>
      <c r="S16" s="249"/>
      <c r="T16" s="249"/>
      <c r="U16" s="249"/>
      <c r="V16" s="249"/>
      <c r="W16" s="249"/>
      <c r="X16" s="250"/>
    </row>
    <row r="17" spans="1:24" ht="15.75" customHeight="1" thickBot="1">
      <c r="A17" s="231" t="s">
        <v>24</v>
      </c>
      <c r="B17" s="257"/>
      <c r="C17" s="257"/>
      <c r="D17" s="257"/>
      <c r="E17" s="257"/>
      <c r="F17" s="257"/>
      <c r="G17" s="257"/>
      <c r="H17" s="258"/>
      <c r="I17" s="254"/>
      <c r="J17" s="254"/>
      <c r="K17" s="254"/>
      <c r="L17" s="254"/>
      <c r="M17" s="255"/>
      <c r="O17" s="329"/>
      <c r="P17" s="330"/>
      <c r="Q17" s="331"/>
      <c r="R17" s="256" t="s">
        <v>58</v>
      </c>
      <c r="S17" s="249"/>
      <c r="T17" s="249"/>
      <c r="U17" s="249"/>
      <c r="V17" s="249"/>
      <c r="W17" s="249"/>
      <c r="X17" s="250"/>
    </row>
    <row r="18" spans="1:24" ht="15.75" customHeight="1" thickBot="1">
      <c r="A18" s="231" t="s">
        <v>54</v>
      </c>
      <c r="B18" s="257"/>
      <c r="C18" s="257"/>
      <c r="D18" s="257"/>
      <c r="E18" s="257"/>
      <c r="F18" s="257"/>
      <c r="G18" s="257"/>
      <c r="H18" s="258"/>
      <c r="I18" s="254"/>
      <c r="J18" s="254"/>
      <c r="K18" s="254"/>
      <c r="L18" s="254"/>
      <c r="M18" s="255"/>
      <c r="O18" s="376"/>
      <c r="P18" s="377"/>
      <c r="Q18" s="378"/>
      <c r="R18" s="256" t="s">
        <v>42</v>
      </c>
      <c r="S18" s="249"/>
      <c r="T18" s="249"/>
      <c r="U18" s="249"/>
      <c r="V18" s="249"/>
      <c r="W18" s="249"/>
      <c r="X18" s="250"/>
    </row>
    <row r="19" spans="1:24" ht="15.75" customHeight="1" thickBot="1">
      <c r="A19" s="231" t="s">
        <v>55</v>
      </c>
      <c r="B19" s="257"/>
      <c r="C19" s="257"/>
      <c r="D19" s="257"/>
      <c r="E19" s="257"/>
      <c r="F19" s="257"/>
      <c r="G19" s="257"/>
      <c r="H19" s="258"/>
      <c r="I19" s="254"/>
      <c r="J19" s="254"/>
      <c r="K19" s="254"/>
      <c r="L19" s="254"/>
      <c r="M19" s="255"/>
      <c r="O19" s="256"/>
      <c r="P19" s="249"/>
      <c r="Q19" s="250"/>
      <c r="R19" s="256" t="s">
        <v>59</v>
      </c>
      <c r="S19" s="249"/>
      <c r="T19" s="249"/>
      <c r="U19" s="249"/>
      <c r="V19" s="249"/>
      <c r="W19" s="249"/>
      <c r="X19" s="250"/>
    </row>
    <row r="20" spans="1:24" ht="15.75" customHeight="1" thickBot="1">
      <c r="A20" s="231" t="s">
        <v>56</v>
      </c>
      <c r="B20" s="232"/>
      <c r="C20" s="232"/>
      <c r="D20" s="232"/>
      <c r="E20" s="232"/>
      <c r="F20" s="232"/>
      <c r="G20" s="232"/>
      <c r="H20" s="233"/>
      <c r="I20" s="254"/>
      <c r="J20" s="254"/>
      <c r="K20" s="254"/>
      <c r="L20" s="254"/>
      <c r="M20" s="255"/>
      <c r="O20" s="17"/>
      <c r="P20" s="17"/>
      <c r="Q20" s="17"/>
      <c r="R20" s="17"/>
      <c r="S20" s="17"/>
      <c r="T20" s="17"/>
      <c r="U20" s="17"/>
      <c r="V20" s="17"/>
      <c r="W20" s="17"/>
      <c r="X20" s="17"/>
    </row>
    <row r="21" spans="1:24" ht="15.75" customHeight="1" thickBot="1">
      <c r="A21" s="231" t="s">
        <v>338</v>
      </c>
      <c r="B21" s="232"/>
      <c r="C21" s="232"/>
      <c r="D21" s="232"/>
      <c r="E21" s="232"/>
      <c r="F21" s="232"/>
      <c r="G21" s="232"/>
      <c r="H21" s="233"/>
      <c r="I21" s="254"/>
      <c r="J21" s="254"/>
      <c r="K21" s="254"/>
      <c r="L21" s="254"/>
      <c r="M21" s="255"/>
      <c r="O21" s="234" t="s">
        <v>64</v>
      </c>
      <c r="P21" s="235"/>
      <c r="Q21" s="235"/>
      <c r="R21" s="235"/>
      <c r="S21" s="235"/>
      <c r="T21" s="235"/>
      <c r="U21" s="235"/>
      <c r="V21" s="235"/>
      <c r="W21" s="235"/>
      <c r="X21" s="236"/>
    </row>
    <row r="22" spans="1:24" ht="15.75" customHeight="1" thickBot="1">
      <c r="A22" s="231" t="s">
        <v>337</v>
      </c>
      <c r="B22" s="232"/>
      <c r="C22" s="232"/>
      <c r="D22" s="232"/>
      <c r="E22" s="232"/>
      <c r="F22" s="232"/>
      <c r="G22" s="232"/>
      <c r="H22" s="233"/>
      <c r="I22" s="254"/>
      <c r="J22" s="254"/>
      <c r="K22" s="254"/>
      <c r="L22" s="254"/>
      <c r="M22" s="255"/>
      <c r="N22" s="9"/>
      <c r="O22" s="179"/>
      <c r="P22" s="180"/>
      <c r="Q22" s="181"/>
      <c r="R22" s="256" t="s">
        <v>65</v>
      </c>
      <c r="S22" s="249"/>
      <c r="T22" s="249"/>
      <c r="U22" s="249"/>
      <c r="V22" s="249"/>
      <c r="W22" s="249"/>
      <c r="X22" s="250"/>
    </row>
    <row r="23" spans="1:24" ht="15.75" customHeight="1" thickBot="1">
      <c r="A23" s="231" t="s">
        <v>57</v>
      </c>
      <c r="B23" s="257"/>
      <c r="C23" s="257"/>
      <c r="D23" s="257"/>
      <c r="E23" s="257"/>
      <c r="F23" s="257"/>
      <c r="G23" s="257"/>
      <c r="H23" s="258"/>
      <c r="I23" s="332"/>
      <c r="J23" s="333"/>
      <c r="K23" s="333"/>
      <c r="L23" s="333"/>
      <c r="M23" s="334"/>
      <c r="O23" s="182"/>
      <c r="P23" s="183"/>
      <c r="Q23" s="184"/>
      <c r="R23" s="256" t="s">
        <v>67</v>
      </c>
      <c r="S23" s="249"/>
      <c r="T23" s="249"/>
      <c r="U23" s="249"/>
      <c r="V23" s="249"/>
      <c r="W23" s="249"/>
      <c r="X23" s="250"/>
    </row>
    <row r="24" spans="1:24" ht="15.75" customHeight="1" thickBot="1">
      <c r="A24" s="231" t="s">
        <v>68</v>
      </c>
      <c r="B24" s="257"/>
      <c r="C24" s="257"/>
      <c r="D24" s="257"/>
      <c r="E24" s="257"/>
      <c r="F24" s="257"/>
      <c r="G24" s="257"/>
      <c r="H24" s="258"/>
      <c r="I24" s="332"/>
      <c r="J24" s="333"/>
      <c r="K24" s="333"/>
      <c r="L24" s="333"/>
      <c r="M24" s="334"/>
      <c r="O24" s="185"/>
      <c r="P24" s="186"/>
      <c r="Q24" s="187"/>
      <c r="R24" s="256" t="s">
        <v>66</v>
      </c>
      <c r="S24" s="249"/>
      <c r="T24" s="249"/>
      <c r="U24" s="249"/>
      <c r="V24" s="249"/>
      <c r="W24" s="249"/>
      <c r="X24" s="250"/>
    </row>
    <row r="25" spans="1:13" ht="15.75" customHeight="1" thickBot="1">
      <c r="A25" s="231" t="s">
        <v>100</v>
      </c>
      <c r="B25" s="257"/>
      <c r="C25" s="257"/>
      <c r="D25" s="257"/>
      <c r="E25" s="257"/>
      <c r="F25" s="257"/>
      <c r="G25" s="257"/>
      <c r="H25" s="258"/>
      <c r="I25" s="265"/>
      <c r="J25" s="266"/>
      <c r="K25" s="266"/>
      <c r="L25" s="266"/>
      <c r="M25" s="267"/>
    </row>
    <row r="26" spans="1:24" ht="15.75" customHeight="1" thickBot="1">
      <c r="A26" s="259"/>
      <c r="B26" s="260"/>
      <c r="C26" s="260"/>
      <c r="D26" s="260"/>
      <c r="E26" s="260"/>
      <c r="F26" s="260"/>
      <c r="G26" s="260"/>
      <c r="H26" s="261"/>
      <c r="I26" s="254"/>
      <c r="J26" s="254"/>
      <c r="K26" s="254"/>
      <c r="L26" s="254"/>
      <c r="M26" s="255"/>
      <c r="O26" s="234" t="s">
        <v>336</v>
      </c>
      <c r="P26" s="235"/>
      <c r="Q26" s="235"/>
      <c r="R26" s="235"/>
      <c r="S26" s="235"/>
      <c r="T26" s="235"/>
      <c r="U26" s="235"/>
      <c r="V26" s="235"/>
      <c r="W26" s="235"/>
      <c r="X26" s="236"/>
    </row>
    <row r="27" spans="1:24" ht="15.75" customHeight="1" thickBot="1">
      <c r="A27" s="259" t="s">
        <v>31</v>
      </c>
      <c r="B27" s="260"/>
      <c r="C27" s="260"/>
      <c r="D27" s="260"/>
      <c r="E27" s="260"/>
      <c r="F27" s="260"/>
      <c r="G27" s="260"/>
      <c r="H27" s="261"/>
      <c r="I27" s="254"/>
      <c r="J27" s="254"/>
      <c r="K27" s="254"/>
      <c r="L27" s="254"/>
      <c r="M27" s="255"/>
      <c r="O27" s="176"/>
      <c r="P27" s="177"/>
      <c r="Q27" s="178"/>
      <c r="R27" s="237" t="s">
        <v>334</v>
      </c>
      <c r="S27" s="238"/>
      <c r="T27" s="238"/>
      <c r="U27" s="238"/>
      <c r="V27" s="238"/>
      <c r="W27" s="238"/>
      <c r="X27" s="239"/>
    </row>
    <row r="28" spans="1:24" ht="15.75" customHeight="1" thickBot="1">
      <c r="A28" s="259" t="s">
        <v>32</v>
      </c>
      <c r="B28" s="260"/>
      <c r="C28" s="260"/>
      <c r="D28" s="260"/>
      <c r="E28" s="260"/>
      <c r="F28" s="260"/>
      <c r="G28" s="260"/>
      <c r="H28" s="261"/>
      <c r="I28" s="254"/>
      <c r="J28" s="254"/>
      <c r="K28" s="254"/>
      <c r="L28" s="254"/>
      <c r="M28" s="255"/>
      <c r="O28" s="315"/>
      <c r="P28" s="316"/>
      <c r="Q28" s="317"/>
      <c r="R28" s="237" t="s">
        <v>335</v>
      </c>
      <c r="S28" s="249"/>
      <c r="T28" s="249"/>
      <c r="U28" s="249"/>
      <c r="V28" s="249"/>
      <c r="W28" s="249"/>
      <c r="X28" s="250"/>
    </row>
    <row r="29" spans="1:13" ht="15.75" customHeight="1" thickBot="1">
      <c r="A29" s="259" t="s">
        <v>248</v>
      </c>
      <c r="B29" s="260"/>
      <c r="C29" s="260"/>
      <c r="D29" s="260"/>
      <c r="E29" s="260"/>
      <c r="F29" s="260"/>
      <c r="G29" s="260"/>
      <c r="H29" s="261"/>
      <c r="I29" s="254"/>
      <c r="J29" s="254"/>
      <c r="K29" s="254"/>
      <c r="L29" s="254"/>
      <c r="M29" s="255"/>
    </row>
    <row r="30" spans="1:24" ht="15.75" customHeight="1" thickBot="1">
      <c r="A30" s="259"/>
      <c r="B30" s="260"/>
      <c r="C30" s="260"/>
      <c r="D30" s="260"/>
      <c r="E30" s="260"/>
      <c r="F30" s="260"/>
      <c r="G30" s="260"/>
      <c r="H30" s="261"/>
      <c r="I30" s="254"/>
      <c r="J30" s="254"/>
      <c r="K30" s="254"/>
      <c r="L30" s="254"/>
      <c r="M30" s="255"/>
      <c r="O30" s="234" t="s">
        <v>366</v>
      </c>
      <c r="P30" s="235"/>
      <c r="Q30" s="235"/>
      <c r="R30" s="235"/>
      <c r="S30" s="235"/>
      <c r="T30" s="235"/>
      <c r="U30" s="235"/>
      <c r="V30" s="235"/>
      <c r="W30" s="235"/>
      <c r="X30" s="236"/>
    </row>
    <row r="31" spans="1:24" ht="15.75" customHeight="1" thickBot="1">
      <c r="A31" s="259" t="s">
        <v>29</v>
      </c>
      <c r="B31" s="260"/>
      <c r="C31" s="260"/>
      <c r="D31" s="260"/>
      <c r="E31" s="260"/>
      <c r="F31" s="260"/>
      <c r="G31" s="260"/>
      <c r="H31" s="261"/>
      <c r="I31" s="254"/>
      <c r="J31" s="254"/>
      <c r="K31" s="254"/>
      <c r="L31" s="254"/>
      <c r="M31" s="255"/>
      <c r="O31" s="210"/>
      <c r="P31" s="211"/>
      <c r="Q31" s="212"/>
      <c r="R31" s="237" t="s">
        <v>372</v>
      </c>
      <c r="S31" s="238"/>
      <c r="T31" s="238"/>
      <c r="U31" s="238"/>
      <c r="V31" s="238"/>
      <c r="W31" s="238"/>
      <c r="X31" s="239"/>
    </row>
    <row r="32" spans="1:24" ht="15.75" customHeight="1" thickBot="1">
      <c r="A32" s="268" t="s">
        <v>33</v>
      </c>
      <c r="B32" s="269"/>
      <c r="C32" s="269"/>
      <c r="D32" s="269"/>
      <c r="E32" s="269"/>
      <c r="F32" s="269"/>
      <c r="G32" s="269"/>
      <c r="H32" s="270"/>
      <c r="I32" s="374"/>
      <c r="J32" s="374"/>
      <c r="K32" s="374"/>
      <c r="L32" s="374"/>
      <c r="M32" s="375"/>
      <c r="O32" s="204"/>
      <c r="P32" s="205"/>
      <c r="Q32" s="206"/>
      <c r="R32" s="237" t="s">
        <v>367</v>
      </c>
      <c r="S32" s="238"/>
      <c r="T32" s="238"/>
      <c r="U32" s="238"/>
      <c r="V32" s="238"/>
      <c r="W32" s="238"/>
      <c r="X32" s="239"/>
    </row>
    <row r="33" spans="1:24" ht="15.75" customHeight="1" thickBot="1">
      <c r="A33" s="259" t="s">
        <v>30</v>
      </c>
      <c r="B33" s="260"/>
      <c r="C33" s="260"/>
      <c r="D33" s="260"/>
      <c r="E33" s="260"/>
      <c r="F33" s="260"/>
      <c r="G33" s="260"/>
      <c r="H33" s="261"/>
      <c r="I33" s="254"/>
      <c r="J33" s="254"/>
      <c r="K33" s="254"/>
      <c r="L33" s="254"/>
      <c r="M33" s="255"/>
      <c r="O33" s="207"/>
      <c r="P33" s="208"/>
      <c r="Q33" s="209"/>
      <c r="R33" s="237" t="s">
        <v>368</v>
      </c>
      <c r="S33" s="238"/>
      <c r="T33" s="238"/>
      <c r="U33" s="238"/>
      <c r="V33" s="238"/>
      <c r="W33" s="238"/>
      <c r="X33" s="239"/>
    </row>
    <row r="34" spans="1:24" ht="15.75" customHeight="1" thickBot="1">
      <c r="A34" s="259"/>
      <c r="B34" s="260"/>
      <c r="C34" s="260"/>
      <c r="D34" s="260"/>
      <c r="E34" s="260"/>
      <c r="F34" s="260"/>
      <c r="G34" s="260"/>
      <c r="H34" s="261"/>
      <c r="I34" s="254"/>
      <c r="J34" s="254"/>
      <c r="K34" s="254"/>
      <c r="L34" s="254"/>
      <c r="M34" s="255"/>
      <c r="O34" s="240"/>
      <c r="P34" s="241"/>
      <c r="Q34" s="242"/>
      <c r="R34" s="237" t="s">
        <v>370</v>
      </c>
      <c r="S34" s="249"/>
      <c r="T34" s="249"/>
      <c r="U34" s="249"/>
      <c r="V34" s="249"/>
      <c r="W34" s="249"/>
      <c r="X34" s="250"/>
    </row>
    <row r="35" spans="1:24" ht="15.75" customHeight="1" thickBot="1">
      <c r="A35" s="259" t="s">
        <v>244</v>
      </c>
      <c r="B35" s="260"/>
      <c r="C35" s="260"/>
      <c r="D35" s="260"/>
      <c r="E35" s="260"/>
      <c r="F35" s="260"/>
      <c r="G35" s="260"/>
      <c r="H35" s="261"/>
      <c r="I35" s="254"/>
      <c r="J35" s="254"/>
      <c r="K35" s="254"/>
      <c r="L35" s="254"/>
      <c r="M35" s="255"/>
      <c r="O35" s="213"/>
      <c r="P35" s="214"/>
      <c r="Q35" s="215"/>
      <c r="R35" s="237" t="s">
        <v>369</v>
      </c>
      <c r="S35" s="238"/>
      <c r="T35" s="238"/>
      <c r="U35" s="238"/>
      <c r="V35" s="238"/>
      <c r="W35" s="238"/>
      <c r="X35" s="239"/>
    </row>
    <row r="36" spans="1:24" ht="15.75" customHeight="1" thickBot="1">
      <c r="A36" s="268" t="s">
        <v>61</v>
      </c>
      <c r="B36" s="269"/>
      <c r="C36" s="269"/>
      <c r="D36" s="269"/>
      <c r="E36" s="269"/>
      <c r="F36" s="269"/>
      <c r="G36" s="269"/>
      <c r="H36" s="270"/>
      <c r="I36" s="254"/>
      <c r="J36" s="254"/>
      <c r="K36" s="254"/>
      <c r="L36" s="254"/>
      <c r="M36" s="255"/>
      <c r="O36" s="251"/>
      <c r="P36" s="252"/>
      <c r="Q36" s="253"/>
      <c r="R36" s="237" t="s">
        <v>371</v>
      </c>
      <c r="S36" s="249"/>
      <c r="T36" s="249"/>
      <c r="U36" s="249"/>
      <c r="V36" s="249"/>
      <c r="W36" s="249"/>
      <c r="X36" s="250"/>
    </row>
    <row r="37" spans="1:13" ht="15.75" customHeight="1">
      <c r="A37" s="268" t="s">
        <v>99</v>
      </c>
      <c r="B37" s="269"/>
      <c r="C37" s="269"/>
      <c r="D37" s="269"/>
      <c r="E37" s="269"/>
      <c r="F37" s="269"/>
      <c r="G37" s="269"/>
      <c r="H37" s="270"/>
      <c r="I37" s="265"/>
      <c r="J37" s="266"/>
      <c r="K37" s="266"/>
      <c r="L37" s="266"/>
      <c r="M37" s="267"/>
    </row>
    <row r="38" spans="1:13" ht="15.75" customHeight="1">
      <c r="A38" s="259" t="s">
        <v>243</v>
      </c>
      <c r="B38" s="260"/>
      <c r="C38" s="260"/>
      <c r="D38" s="260"/>
      <c r="E38" s="260"/>
      <c r="F38" s="260"/>
      <c r="G38" s="260"/>
      <c r="H38" s="261"/>
      <c r="I38" s="254"/>
      <c r="J38" s="254"/>
      <c r="K38" s="254"/>
      <c r="L38" s="254"/>
      <c r="M38" s="255"/>
    </row>
    <row r="39" spans="1:13" ht="15.75" customHeight="1">
      <c r="A39" s="259"/>
      <c r="B39" s="260"/>
      <c r="C39" s="260"/>
      <c r="D39" s="260"/>
      <c r="E39" s="260"/>
      <c r="F39" s="260"/>
      <c r="G39" s="260"/>
      <c r="H39" s="261"/>
      <c r="I39" s="254"/>
      <c r="J39" s="254"/>
      <c r="K39" s="254"/>
      <c r="L39" s="254"/>
      <c r="M39" s="255"/>
    </row>
    <row r="40" spans="1:13" ht="15.75" customHeight="1">
      <c r="A40" s="259" t="s">
        <v>242</v>
      </c>
      <c r="B40" s="260"/>
      <c r="C40" s="260"/>
      <c r="D40" s="260"/>
      <c r="E40" s="260"/>
      <c r="F40" s="260"/>
      <c r="G40" s="260"/>
      <c r="H40" s="261"/>
      <c r="I40" s="254"/>
      <c r="J40" s="254"/>
      <c r="K40" s="254"/>
      <c r="L40" s="254"/>
      <c r="M40" s="255"/>
    </row>
    <row r="41" spans="1:13" ht="15.75" customHeight="1">
      <c r="A41" s="268" t="s">
        <v>61</v>
      </c>
      <c r="B41" s="269"/>
      <c r="C41" s="269"/>
      <c r="D41" s="269"/>
      <c r="E41" s="269"/>
      <c r="F41" s="269"/>
      <c r="G41" s="269"/>
      <c r="H41" s="270"/>
      <c r="I41" s="254"/>
      <c r="J41" s="254"/>
      <c r="K41" s="254"/>
      <c r="L41" s="254"/>
      <c r="M41" s="255"/>
    </row>
    <row r="42" spans="1:13" ht="15.75" customHeight="1">
      <c r="A42" s="268" t="s">
        <v>99</v>
      </c>
      <c r="B42" s="269"/>
      <c r="C42" s="269"/>
      <c r="D42" s="269"/>
      <c r="E42" s="269"/>
      <c r="F42" s="269"/>
      <c r="G42" s="269"/>
      <c r="H42" s="270"/>
      <c r="I42" s="265"/>
      <c r="J42" s="266"/>
      <c r="K42" s="266"/>
      <c r="L42" s="266"/>
      <c r="M42" s="267"/>
    </row>
    <row r="43" spans="1:13" ht="15.75" customHeight="1">
      <c r="A43" s="259" t="s">
        <v>245</v>
      </c>
      <c r="B43" s="260"/>
      <c r="C43" s="260"/>
      <c r="D43" s="260"/>
      <c r="E43" s="260"/>
      <c r="F43" s="260"/>
      <c r="G43" s="260"/>
      <c r="H43" s="261"/>
      <c r="I43" s="254"/>
      <c r="J43" s="254"/>
      <c r="K43" s="254"/>
      <c r="L43" s="254"/>
      <c r="M43" s="255"/>
    </row>
    <row r="44" spans="1:13" ht="15.75" customHeight="1" thickBot="1">
      <c r="A44" s="368"/>
      <c r="B44" s="369"/>
      <c r="C44" s="369"/>
      <c r="D44" s="369"/>
      <c r="E44" s="369"/>
      <c r="F44" s="369"/>
      <c r="G44" s="369"/>
      <c r="H44" s="370"/>
      <c r="I44" s="335"/>
      <c r="J44" s="335"/>
      <c r="K44" s="335"/>
      <c r="L44" s="335"/>
      <c r="M44" s="336"/>
    </row>
    <row r="45" ht="15.75" customHeight="1" thickBot="1"/>
    <row r="46" spans="1:17" ht="15.75" customHeight="1" thickBot="1">
      <c r="A46" s="216" t="s">
        <v>285</v>
      </c>
      <c r="B46" s="202"/>
      <c r="C46" s="202"/>
      <c r="D46" s="202"/>
      <c r="E46" s="202"/>
      <c r="F46" s="202"/>
      <c r="G46" s="202"/>
      <c r="H46" s="202"/>
      <c r="I46" s="202"/>
      <c r="J46" s="202"/>
      <c r="K46" s="202"/>
      <c r="L46" s="202"/>
      <c r="M46" s="202"/>
      <c r="N46" s="202"/>
      <c r="O46" s="202"/>
      <c r="P46" s="202"/>
      <c r="Q46" s="203"/>
    </row>
    <row r="47" spans="1:17" ht="15.75" customHeight="1" thickBot="1">
      <c r="A47" s="126"/>
      <c r="B47" s="127"/>
      <c r="C47" s="127"/>
      <c r="D47" s="127"/>
      <c r="E47" s="127"/>
      <c r="F47" s="127"/>
      <c r="G47" s="127"/>
      <c r="H47" s="127"/>
      <c r="I47" s="271" t="s">
        <v>286</v>
      </c>
      <c r="J47" s="272"/>
      <c r="K47" s="273"/>
      <c r="L47" s="371" t="s">
        <v>69</v>
      </c>
      <c r="M47" s="372"/>
      <c r="N47" s="373"/>
      <c r="O47" s="385" t="s">
        <v>8</v>
      </c>
      <c r="P47" s="386"/>
      <c r="Q47" s="387"/>
    </row>
    <row r="48" spans="1:24" ht="15.75" customHeight="1">
      <c r="A48" s="118" t="s">
        <v>294</v>
      </c>
      <c r="B48" s="119"/>
      <c r="C48" s="119"/>
      <c r="D48" s="119"/>
      <c r="E48" s="119"/>
      <c r="F48" s="119"/>
      <c r="G48" s="119"/>
      <c r="H48" s="119"/>
      <c r="I48" s="337"/>
      <c r="J48" s="338"/>
      <c r="K48" s="339"/>
      <c r="L48" s="262"/>
      <c r="M48" s="263"/>
      <c r="N48" s="264"/>
      <c r="O48" s="262"/>
      <c r="P48" s="263"/>
      <c r="Q48" s="264"/>
      <c r="X48" s="5"/>
    </row>
    <row r="49" spans="1:17" ht="15.75" customHeight="1">
      <c r="A49" s="217" t="s">
        <v>326</v>
      </c>
      <c r="B49" s="200"/>
      <c r="C49" s="200"/>
      <c r="D49" s="200"/>
      <c r="E49" s="200"/>
      <c r="F49" s="200"/>
      <c r="G49" s="200"/>
      <c r="H49" s="200"/>
      <c r="I49" s="200"/>
      <c r="J49" s="200"/>
      <c r="K49" s="200"/>
      <c r="L49" s="200"/>
      <c r="M49" s="200"/>
      <c r="N49" s="200"/>
      <c r="O49" s="200"/>
      <c r="P49" s="200"/>
      <c r="Q49" s="201"/>
    </row>
    <row r="50" spans="1:17" ht="15.75" customHeight="1">
      <c r="A50" s="120" t="s">
        <v>209</v>
      </c>
      <c r="B50" s="121"/>
      <c r="C50" s="121"/>
      <c r="D50" s="121"/>
      <c r="E50" s="121"/>
      <c r="F50" s="121"/>
      <c r="G50" s="121"/>
      <c r="H50" s="121"/>
      <c r="I50" s="262"/>
      <c r="J50" s="263"/>
      <c r="K50" s="264"/>
      <c r="L50" s="379"/>
      <c r="M50" s="380"/>
      <c r="N50" s="381"/>
      <c r="O50" s="262"/>
      <c r="P50" s="263"/>
      <c r="Q50" s="264"/>
    </row>
    <row r="51" spans="1:17" ht="15.75" customHeight="1">
      <c r="A51" s="124" t="s">
        <v>216</v>
      </c>
      <c r="B51" s="125"/>
      <c r="C51" s="125"/>
      <c r="D51" s="125"/>
      <c r="E51" s="125"/>
      <c r="F51" s="125"/>
      <c r="G51" s="125"/>
      <c r="H51" s="125"/>
      <c r="I51" s="262"/>
      <c r="J51" s="263"/>
      <c r="K51" s="264"/>
      <c r="L51" s="379"/>
      <c r="M51" s="380"/>
      <c r="N51" s="381"/>
      <c r="O51" s="263"/>
      <c r="P51" s="263"/>
      <c r="Q51" s="264"/>
    </row>
    <row r="52" spans="1:17" ht="15.75" customHeight="1">
      <c r="A52" s="124" t="s">
        <v>287</v>
      </c>
      <c r="B52" s="125"/>
      <c r="C52" s="125"/>
      <c r="D52" s="125"/>
      <c r="E52" s="125"/>
      <c r="F52" s="125"/>
      <c r="G52" s="125"/>
      <c r="H52" s="125"/>
      <c r="I52" s="262"/>
      <c r="J52" s="263"/>
      <c r="K52" s="264"/>
      <c r="L52" s="262"/>
      <c r="M52" s="263"/>
      <c r="N52" s="264"/>
      <c r="O52" s="263"/>
      <c r="P52" s="263"/>
      <c r="Q52" s="264"/>
    </row>
    <row r="53" spans="1:17" ht="15.75" customHeight="1">
      <c r="A53" s="124" t="s">
        <v>265</v>
      </c>
      <c r="B53" s="125"/>
      <c r="C53" s="125"/>
      <c r="D53" s="125"/>
      <c r="E53" s="125"/>
      <c r="F53" s="125"/>
      <c r="G53" s="125"/>
      <c r="H53" s="125"/>
      <c r="I53" s="262"/>
      <c r="J53" s="263"/>
      <c r="K53" s="264"/>
      <c r="L53" s="262"/>
      <c r="M53" s="263"/>
      <c r="N53" s="264"/>
      <c r="O53" s="263"/>
      <c r="P53" s="263"/>
      <c r="Q53" s="264"/>
    </row>
    <row r="54" spans="1:17" ht="15.75" customHeight="1">
      <c r="A54" s="124" t="s">
        <v>293</v>
      </c>
      <c r="B54" s="125"/>
      <c r="C54" s="125"/>
      <c r="D54" s="125"/>
      <c r="E54" s="125"/>
      <c r="F54" s="125"/>
      <c r="G54" s="125"/>
      <c r="H54" s="125"/>
      <c r="I54" s="262"/>
      <c r="J54" s="263"/>
      <c r="K54" s="264"/>
      <c r="L54" s="379"/>
      <c r="M54" s="380"/>
      <c r="N54" s="381"/>
      <c r="O54" s="263"/>
      <c r="P54" s="263"/>
      <c r="Q54" s="264"/>
    </row>
    <row r="55" spans="1:17" ht="15.75" customHeight="1">
      <c r="A55" s="124" t="s">
        <v>288</v>
      </c>
      <c r="B55" s="125"/>
      <c r="C55" s="125"/>
      <c r="D55" s="125"/>
      <c r="E55" s="125"/>
      <c r="F55" s="125"/>
      <c r="G55" s="125"/>
      <c r="H55" s="125"/>
      <c r="I55" s="262"/>
      <c r="J55" s="263"/>
      <c r="K55" s="264"/>
      <c r="L55" s="379"/>
      <c r="M55" s="380"/>
      <c r="N55" s="381"/>
      <c r="O55" s="380"/>
      <c r="P55" s="380"/>
      <c r="Q55" s="381"/>
    </row>
    <row r="56" spans="1:17" ht="15.75" customHeight="1">
      <c r="A56" s="120" t="s">
        <v>266</v>
      </c>
      <c r="B56" s="121"/>
      <c r="C56" s="121"/>
      <c r="D56" s="121"/>
      <c r="E56" s="121"/>
      <c r="F56" s="121"/>
      <c r="G56" s="121"/>
      <c r="H56" s="121"/>
      <c r="I56" s="262"/>
      <c r="J56" s="263"/>
      <c r="K56" s="264"/>
      <c r="L56" s="379"/>
      <c r="M56" s="380"/>
      <c r="N56" s="381"/>
      <c r="O56" s="263"/>
      <c r="P56" s="263"/>
      <c r="Q56" s="264"/>
    </row>
    <row r="57" spans="1:17" ht="15.75" customHeight="1">
      <c r="A57" s="120" t="s">
        <v>267</v>
      </c>
      <c r="B57" s="121"/>
      <c r="C57" s="121"/>
      <c r="D57" s="121"/>
      <c r="E57" s="121"/>
      <c r="F57" s="121"/>
      <c r="G57" s="121"/>
      <c r="H57" s="121"/>
      <c r="I57" s="262"/>
      <c r="J57" s="263"/>
      <c r="K57" s="264"/>
      <c r="L57" s="262"/>
      <c r="M57" s="263"/>
      <c r="N57" s="264"/>
      <c r="O57" s="263"/>
      <c r="P57" s="263"/>
      <c r="Q57" s="264"/>
    </row>
    <row r="58" spans="1:17" ht="15.75" customHeight="1">
      <c r="A58" s="120" t="s">
        <v>289</v>
      </c>
      <c r="B58" s="121"/>
      <c r="C58" s="121"/>
      <c r="D58" s="121"/>
      <c r="E58" s="121"/>
      <c r="F58" s="121"/>
      <c r="G58" s="121"/>
      <c r="H58" s="121"/>
      <c r="I58" s="262"/>
      <c r="J58" s="263"/>
      <c r="K58" s="264"/>
      <c r="L58" s="262"/>
      <c r="M58" s="263"/>
      <c r="N58" s="264"/>
      <c r="O58" s="263"/>
      <c r="P58" s="263"/>
      <c r="Q58" s="264"/>
    </row>
    <row r="59" spans="1:17" ht="15.75" customHeight="1">
      <c r="A59" s="120" t="s">
        <v>290</v>
      </c>
      <c r="B59" s="121"/>
      <c r="C59" s="121"/>
      <c r="D59" s="121"/>
      <c r="E59" s="121"/>
      <c r="F59" s="121"/>
      <c r="G59" s="121"/>
      <c r="H59" s="121"/>
      <c r="I59" s="262"/>
      <c r="J59" s="263"/>
      <c r="K59" s="264"/>
      <c r="L59" s="379"/>
      <c r="M59" s="380"/>
      <c r="N59" s="381"/>
      <c r="O59" s="380"/>
      <c r="P59" s="380"/>
      <c r="Q59" s="381"/>
    </row>
    <row r="60" spans="1:17" ht="15.75" customHeight="1">
      <c r="A60" s="120" t="s">
        <v>291</v>
      </c>
      <c r="B60" s="121"/>
      <c r="C60" s="121"/>
      <c r="D60" s="121"/>
      <c r="E60" s="121"/>
      <c r="F60" s="121"/>
      <c r="G60" s="121"/>
      <c r="H60" s="121"/>
      <c r="I60" s="262"/>
      <c r="J60" s="263"/>
      <c r="K60" s="264"/>
      <c r="L60" s="262"/>
      <c r="M60" s="263"/>
      <c r="N60" s="264"/>
      <c r="O60" s="263"/>
      <c r="P60" s="263"/>
      <c r="Q60" s="264"/>
    </row>
    <row r="61" spans="1:17" ht="15.75" customHeight="1" thickBot="1">
      <c r="A61" s="122" t="s">
        <v>292</v>
      </c>
      <c r="B61" s="123"/>
      <c r="C61" s="123"/>
      <c r="D61" s="123"/>
      <c r="E61" s="123"/>
      <c r="F61" s="123"/>
      <c r="G61" s="123"/>
      <c r="H61" s="123"/>
      <c r="I61" s="382"/>
      <c r="J61" s="383"/>
      <c r="K61" s="384"/>
      <c r="L61" s="382"/>
      <c r="M61" s="383"/>
      <c r="N61" s="384"/>
      <c r="O61" s="383"/>
      <c r="P61" s="383"/>
      <c r="Q61" s="384"/>
    </row>
    <row r="62" ht="15.75" customHeight="1" thickBot="1"/>
    <row r="63" spans="1:13" ht="15.75" customHeight="1">
      <c r="A63" s="357" t="s">
        <v>34</v>
      </c>
      <c r="B63" s="366"/>
      <c r="C63" s="366"/>
      <c r="D63" s="366"/>
      <c r="E63" s="366"/>
      <c r="F63" s="366"/>
      <c r="G63" s="366"/>
      <c r="H63" s="367"/>
      <c r="I63" s="313"/>
      <c r="J63" s="313"/>
      <c r="K63" s="313"/>
      <c r="L63" s="313"/>
      <c r="M63" s="314"/>
    </row>
    <row r="64" spans="1:13" ht="15.75" customHeight="1">
      <c r="A64" s="360" t="s">
        <v>35</v>
      </c>
      <c r="B64" s="361"/>
      <c r="C64" s="361"/>
      <c r="D64" s="361"/>
      <c r="E64" s="361"/>
      <c r="F64" s="361"/>
      <c r="G64" s="361"/>
      <c r="H64" s="362"/>
      <c r="I64" s="254"/>
      <c r="J64" s="254"/>
      <c r="K64" s="254"/>
      <c r="L64" s="254"/>
      <c r="M64" s="255"/>
    </row>
    <row r="65" spans="1:13" ht="15.75" customHeight="1" thickBot="1">
      <c r="A65" s="363" t="s">
        <v>36</v>
      </c>
      <c r="B65" s="364"/>
      <c r="C65" s="364"/>
      <c r="D65" s="364"/>
      <c r="E65" s="364"/>
      <c r="F65" s="364"/>
      <c r="G65" s="364"/>
      <c r="H65" s="365"/>
      <c r="I65" s="335"/>
      <c r="J65" s="335"/>
      <c r="K65" s="335"/>
      <c r="L65" s="335"/>
      <c r="M65" s="336"/>
    </row>
    <row r="66" ht="15.75" customHeight="1" thickBot="1"/>
    <row r="67" spans="1:13" ht="15.75" customHeight="1" thickBot="1">
      <c r="A67" s="243" t="s">
        <v>43</v>
      </c>
      <c r="B67" s="244"/>
      <c r="C67" s="244"/>
      <c r="D67" s="244"/>
      <c r="E67" s="244"/>
      <c r="F67" s="244"/>
      <c r="G67" s="244"/>
      <c r="H67" s="244"/>
      <c r="I67" s="244"/>
      <c r="J67" s="244"/>
      <c r="K67" s="244"/>
      <c r="L67" s="244"/>
      <c r="M67" s="245"/>
    </row>
    <row r="68" spans="1:13" ht="15.75" customHeight="1">
      <c r="A68" s="246"/>
      <c r="B68" s="247"/>
      <c r="C68" s="247"/>
      <c r="D68" s="247"/>
      <c r="E68" s="247"/>
      <c r="F68" s="247"/>
      <c r="G68" s="247"/>
      <c r="H68" s="247"/>
      <c r="I68" s="247"/>
      <c r="J68" s="247"/>
      <c r="K68" s="247"/>
      <c r="L68" s="247"/>
      <c r="M68" s="248"/>
    </row>
    <row r="69" spans="1:13" ht="15.75" customHeight="1">
      <c r="A69" s="226"/>
      <c r="B69" s="227"/>
      <c r="C69" s="227"/>
      <c r="D69" s="227"/>
      <c r="E69" s="227"/>
      <c r="F69" s="227"/>
      <c r="G69" s="227"/>
      <c r="H69" s="227"/>
      <c r="I69" s="227"/>
      <c r="J69" s="227"/>
      <c r="K69" s="227"/>
      <c r="L69" s="227"/>
      <c r="M69" s="228"/>
    </row>
    <row r="70" spans="1:13" ht="15.75" customHeight="1">
      <c r="A70" s="226"/>
      <c r="B70" s="227"/>
      <c r="C70" s="227"/>
      <c r="D70" s="227"/>
      <c r="E70" s="227"/>
      <c r="F70" s="227"/>
      <c r="G70" s="227"/>
      <c r="H70" s="227"/>
      <c r="I70" s="227"/>
      <c r="J70" s="227"/>
      <c r="K70" s="227"/>
      <c r="L70" s="227"/>
      <c r="M70" s="228"/>
    </row>
    <row r="71" spans="1:13" ht="15.75" customHeight="1">
      <c r="A71" s="226"/>
      <c r="B71" s="227"/>
      <c r="C71" s="227"/>
      <c r="D71" s="227"/>
      <c r="E71" s="227"/>
      <c r="F71" s="227"/>
      <c r="G71" s="227"/>
      <c r="H71" s="227"/>
      <c r="I71" s="227"/>
      <c r="J71" s="227"/>
      <c r="K71" s="227"/>
      <c r="L71" s="227"/>
      <c r="M71" s="228"/>
    </row>
    <row r="72" spans="1:13" ht="15.75" customHeight="1">
      <c r="A72" s="226"/>
      <c r="B72" s="227"/>
      <c r="C72" s="227"/>
      <c r="D72" s="227"/>
      <c r="E72" s="227"/>
      <c r="F72" s="227"/>
      <c r="G72" s="227"/>
      <c r="H72" s="227"/>
      <c r="I72" s="227"/>
      <c r="J72" s="227"/>
      <c r="K72" s="227"/>
      <c r="L72" s="227"/>
      <c r="M72" s="228"/>
    </row>
    <row r="73" spans="1:13" ht="15.75" customHeight="1">
      <c r="A73" s="226"/>
      <c r="B73" s="227"/>
      <c r="C73" s="227"/>
      <c r="D73" s="227"/>
      <c r="E73" s="227"/>
      <c r="F73" s="227"/>
      <c r="G73" s="227"/>
      <c r="H73" s="227"/>
      <c r="I73" s="227"/>
      <c r="J73" s="227"/>
      <c r="K73" s="227"/>
      <c r="L73" s="227"/>
      <c r="M73" s="228"/>
    </row>
    <row r="74" spans="1:13" ht="15.75" customHeight="1">
      <c r="A74" s="226"/>
      <c r="B74" s="227"/>
      <c r="C74" s="227"/>
      <c r="D74" s="227"/>
      <c r="E74" s="227"/>
      <c r="F74" s="227"/>
      <c r="G74" s="227"/>
      <c r="H74" s="227"/>
      <c r="I74" s="227"/>
      <c r="J74" s="227"/>
      <c r="K74" s="227"/>
      <c r="L74" s="227"/>
      <c r="M74" s="228"/>
    </row>
    <row r="75" spans="1:13" ht="15.75" customHeight="1">
      <c r="A75" s="226"/>
      <c r="B75" s="227"/>
      <c r="C75" s="227"/>
      <c r="D75" s="227"/>
      <c r="E75" s="227"/>
      <c r="F75" s="227"/>
      <c r="G75" s="227"/>
      <c r="H75" s="227"/>
      <c r="I75" s="227"/>
      <c r="J75" s="227"/>
      <c r="K75" s="227"/>
      <c r="L75" s="227"/>
      <c r="M75" s="228"/>
    </row>
  </sheetData>
  <sheetProtection sheet="1"/>
  <mergeCells count="171">
    <mergeCell ref="O59:Q59"/>
    <mergeCell ref="O60:Q60"/>
    <mergeCell ref="O61:Q61"/>
    <mergeCell ref="L55:N55"/>
    <mergeCell ref="L54:N54"/>
    <mergeCell ref="L53:N53"/>
    <mergeCell ref="O53:Q53"/>
    <mergeCell ref="O54:Q54"/>
    <mergeCell ref="O55:Q55"/>
    <mergeCell ref="L56:N56"/>
    <mergeCell ref="O47:Q47"/>
    <mergeCell ref="O56:Q56"/>
    <mergeCell ref="O57:Q57"/>
    <mergeCell ref="O58:Q58"/>
    <mergeCell ref="L52:N52"/>
    <mergeCell ref="L51:N51"/>
    <mergeCell ref="L50:N50"/>
    <mergeCell ref="O50:Q50"/>
    <mergeCell ref="L57:N57"/>
    <mergeCell ref="L58:N58"/>
    <mergeCell ref="L59:N59"/>
    <mergeCell ref="L60:N60"/>
    <mergeCell ref="L61:N61"/>
    <mergeCell ref="I56:K56"/>
    <mergeCell ref="I57:K57"/>
    <mergeCell ref="I58:K58"/>
    <mergeCell ref="I59:K59"/>
    <mergeCell ref="I61:K61"/>
    <mergeCell ref="A19:H19"/>
    <mergeCell ref="I19:M19"/>
    <mergeCell ref="A20:H20"/>
    <mergeCell ref="I20:M20"/>
    <mergeCell ref="A35:H35"/>
    <mergeCell ref="I35:M35"/>
    <mergeCell ref="A22:H22"/>
    <mergeCell ref="I22:M22"/>
    <mergeCell ref="A29:H29"/>
    <mergeCell ref="I29:M29"/>
    <mergeCell ref="I39:M39"/>
    <mergeCell ref="I23:M23"/>
    <mergeCell ref="A23:H23"/>
    <mergeCell ref="A36:H36"/>
    <mergeCell ref="I36:M36"/>
    <mergeCell ref="R17:X17"/>
    <mergeCell ref="O19:Q19"/>
    <mergeCell ref="R19:X19"/>
    <mergeCell ref="O18:Q18"/>
    <mergeCell ref="R18:X18"/>
    <mergeCell ref="A43:H43"/>
    <mergeCell ref="R24:X24"/>
    <mergeCell ref="A40:H40"/>
    <mergeCell ref="I40:M40"/>
    <mergeCell ref="I32:M32"/>
    <mergeCell ref="A34:H34"/>
    <mergeCell ref="I34:M34"/>
    <mergeCell ref="A38:H38"/>
    <mergeCell ref="I38:M38"/>
    <mergeCell ref="A39:H39"/>
    <mergeCell ref="L47:N47"/>
    <mergeCell ref="I64:M64"/>
    <mergeCell ref="A30:H30"/>
    <mergeCell ref="I30:M30"/>
    <mergeCell ref="A31:H31"/>
    <mergeCell ref="I31:M31"/>
    <mergeCell ref="A32:H32"/>
    <mergeCell ref="I60:K60"/>
    <mergeCell ref="A42:H42"/>
    <mergeCell ref="I42:M42"/>
    <mergeCell ref="I55:K55"/>
    <mergeCell ref="L48:N48"/>
    <mergeCell ref="I43:M43"/>
    <mergeCell ref="A65:H65"/>
    <mergeCell ref="I65:M65"/>
    <mergeCell ref="A33:H33"/>
    <mergeCell ref="I33:M33"/>
    <mergeCell ref="A63:H63"/>
    <mergeCell ref="I63:M63"/>
    <mergeCell ref="A44:H44"/>
    <mergeCell ref="A16:H16"/>
    <mergeCell ref="I16:M16"/>
    <mergeCell ref="O15:Q15"/>
    <mergeCell ref="R15:X15"/>
    <mergeCell ref="A14:H14"/>
    <mergeCell ref="A64:H64"/>
    <mergeCell ref="A28:H28"/>
    <mergeCell ref="I28:M28"/>
    <mergeCell ref="A26:H26"/>
    <mergeCell ref="I26:M26"/>
    <mergeCell ref="A18:H18"/>
    <mergeCell ref="I18:M18"/>
    <mergeCell ref="A9:C9"/>
    <mergeCell ref="A7:C7"/>
    <mergeCell ref="D9:E9"/>
    <mergeCell ref="F9:I9"/>
    <mergeCell ref="J9:L9"/>
    <mergeCell ref="A17:H17"/>
    <mergeCell ref="I17:M17"/>
    <mergeCell ref="A11:X12"/>
    <mergeCell ref="I54:K54"/>
    <mergeCell ref="R28:X28"/>
    <mergeCell ref="O17:Q17"/>
    <mergeCell ref="I24:M24"/>
    <mergeCell ref="O14:X14"/>
    <mergeCell ref="I27:M27"/>
    <mergeCell ref="I44:M44"/>
    <mergeCell ref="I48:K48"/>
    <mergeCell ref="I41:M41"/>
    <mergeCell ref="I37:M37"/>
    <mergeCell ref="I14:M14"/>
    <mergeCell ref="M4:O4"/>
    <mergeCell ref="O28:Q28"/>
    <mergeCell ref="O16:Q16"/>
    <mergeCell ref="R16:X16"/>
    <mergeCell ref="K7:L7"/>
    <mergeCell ref="P7:X7"/>
    <mergeCell ref="M6:O6"/>
    <mergeCell ref="I7:J7"/>
    <mergeCell ref="P4:X4"/>
    <mergeCell ref="A5:L6"/>
    <mergeCell ref="M5:O5"/>
    <mergeCell ref="P5:X5"/>
    <mergeCell ref="A4:L4"/>
    <mergeCell ref="D7:H7"/>
    <mergeCell ref="P6:X6"/>
    <mergeCell ref="M7:O7"/>
    <mergeCell ref="I51:K51"/>
    <mergeCell ref="I52:K52"/>
    <mergeCell ref="I53:K53"/>
    <mergeCell ref="O51:Q51"/>
    <mergeCell ref="O52:Q52"/>
    <mergeCell ref="A1:C3"/>
    <mergeCell ref="D1:L2"/>
    <mergeCell ref="M1:X2"/>
    <mergeCell ref="D3:L3"/>
    <mergeCell ref="M3:X3"/>
    <mergeCell ref="A24:H24"/>
    <mergeCell ref="A25:H25"/>
    <mergeCell ref="A27:H27"/>
    <mergeCell ref="R23:X23"/>
    <mergeCell ref="O48:Q48"/>
    <mergeCell ref="I50:K50"/>
    <mergeCell ref="I25:M25"/>
    <mergeCell ref="A41:H41"/>
    <mergeCell ref="A37:H37"/>
    <mergeCell ref="I47:K47"/>
    <mergeCell ref="R34:X34"/>
    <mergeCell ref="R35:X35"/>
    <mergeCell ref="O36:Q36"/>
    <mergeCell ref="R36:X36"/>
    <mergeCell ref="A21:H21"/>
    <mergeCell ref="I21:M21"/>
    <mergeCell ref="R22:X22"/>
    <mergeCell ref="R27:X27"/>
    <mergeCell ref="O21:X21"/>
    <mergeCell ref="O26:X26"/>
    <mergeCell ref="A68:M68"/>
    <mergeCell ref="A69:M69"/>
    <mergeCell ref="A70:M70"/>
    <mergeCell ref="A71:M71"/>
    <mergeCell ref="A72:M72"/>
    <mergeCell ref="A73:M73"/>
    <mergeCell ref="A74:M74"/>
    <mergeCell ref="A75:M75"/>
    <mergeCell ref="I15:M15"/>
    <mergeCell ref="A15:H15"/>
    <mergeCell ref="O30:X30"/>
    <mergeCell ref="R31:X31"/>
    <mergeCell ref="R32:X32"/>
    <mergeCell ref="R33:X33"/>
    <mergeCell ref="O34:Q34"/>
    <mergeCell ref="A67:M67"/>
  </mergeCells>
  <conditionalFormatting sqref="D7:H7">
    <cfRule type="expression" priority="5" dxfId="0" stopIfTrue="1">
      <formula>$D$7=""</formula>
    </cfRule>
  </conditionalFormatting>
  <conditionalFormatting sqref="K7:L7">
    <cfRule type="expression" priority="6" dxfId="0" stopIfTrue="1">
      <formula>$K$7=""</formula>
    </cfRule>
  </conditionalFormatting>
  <conditionalFormatting sqref="M3:X3">
    <cfRule type="expression" priority="7" dxfId="0" stopIfTrue="1">
      <formula>$M$1=""</formula>
    </cfRule>
  </conditionalFormatting>
  <conditionalFormatting sqref="M1:X2">
    <cfRule type="cellIs" priority="8" dxfId="0" operator="equal" stopIfTrue="1">
      <formula>""</formula>
    </cfRule>
  </conditionalFormatting>
  <conditionalFormatting sqref="I42:M42">
    <cfRule type="cellIs" priority="2" dxfId="102" operator="equal" stopIfTrue="1">
      <formula>"nej"</formula>
    </cfRule>
  </conditionalFormatting>
  <conditionalFormatting sqref="I37:M37">
    <cfRule type="cellIs" priority="1" dxfId="102" operator="equal" stopIfTrue="1">
      <formula>"nej"</formula>
    </cfRule>
  </conditionalFormatting>
  <dataValidations count="3">
    <dataValidation type="list" allowBlank="1" showInputMessage="1" showErrorMessage="1" sqref="I14:M14">
      <formula1>"Modtagekontrol,Statuskontrol"</formula1>
    </dataValidation>
    <dataValidation type="list" allowBlank="1" showInputMessage="1" showErrorMessage="1" sqref="I25:M25 I42:M42 I37:M37">
      <formula1>"ja,nej"</formula1>
    </dataValidation>
    <dataValidation type="date" allowBlank="1" showInputMessage="1" showErrorMessage="1" sqref="I48:Q48 I50:K61 L52:N53 L57:N59 O50:Q54 O56:Q58 L60:Q61">
      <formula1>36526</formula1>
      <formula2>73051</formula2>
    </dataValidation>
  </dataValidations>
  <printOptions/>
  <pageMargins left="0.7480314960629921" right="0.3937007874015748" top="0.3937007874015748" bottom="0.3937007874015748" header="0" footer="0"/>
  <pageSetup horizontalDpi="300" verticalDpi="300" orientation="portrait" paperSize="9" scale="85" r:id="rId4"/>
  <drawing r:id="rId3"/>
  <legacyDrawing r:id="rId2"/>
</worksheet>
</file>

<file path=xl/worksheets/sheet10.xml><?xml version="1.0" encoding="utf-8"?>
<worksheet xmlns="http://schemas.openxmlformats.org/spreadsheetml/2006/main" xmlns:r="http://schemas.openxmlformats.org/officeDocument/2006/relationships">
  <sheetPr>
    <tabColor theme="3" tint="0.7999799847602844"/>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3" tint="0.7999799847602844"/>
  </sheetPr>
  <dimension ref="A1:W76"/>
  <sheetViews>
    <sheetView zoomScalePageLayoutView="0" workbookViewId="0" topLeftCell="A1">
      <selection activeCell="A63" sqref="A63:R63"/>
    </sheetView>
  </sheetViews>
  <sheetFormatPr defaultColWidth="9.140625" defaultRowHeight="12.75"/>
  <cols>
    <col min="1" max="3" width="8.28125" style="2" customWidth="1"/>
    <col min="4" max="4" width="10.57421875" style="2" customWidth="1"/>
    <col min="5" max="10" width="6.7109375" style="2" customWidth="1"/>
    <col min="11" max="11" width="12.8515625" style="2" customWidth="1"/>
    <col min="12" max="13" width="6.7109375" style="2" customWidth="1"/>
    <col min="14" max="14" width="11.57421875" style="2" customWidth="1"/>
    <col min="15" max="15" width="15.8515625" style="2" customWidth="1"/>
    <col min="16" max="16" width="6.7109375" style="2" customWidth="1"/>
    <col min="17" max="17" width="15.57421875" style="2" customWidth="1"/>
    <col min="18" max="18" width="8.00390625" style="2" customWidth="1"/>
    <col min="19" max="20" width="8.28125" style="2" customWidth="1"/>
    <col min="21" max="21" width="11.57421875" style="2" customWidth="1"/>
    <col min="22" max="26" width="8.7109375" style="2" customWidth="1"/>
    <col min="27" max="32" width="6.28125" style="2" customWidth="1"/>
    <col min="33" max="34" width="8.28125" style="2" customWidth="1"/>
    <col min="35" max="35" width="8.8515625" style="2" customWidth="1"/>
    <col min="36" max="42" width="6.28125" style="2" customWidth="1"/>
    <col min="43" max="44" width="8.28125" style="2" customWidth="1"/>
    <col min="45" max="45" width="8.8515625" style="2" customWidth="1"/>
    <col min="46" max="52" width="6.28125" style="2" customWidth="1"/>
    <col min="53" max="54" width="8.28125" style="2" customWidth="1"/>
    <col min="55" max="55" width="8.8515625" style="2" customWidth="1"/>
    <col min="56" max="63" width="6.28125" style="2" customWidth="1"/>
    <col min="64" max="64" width="7.8515625" style="2" customWidth="1"/>
    <col min="65" max="65" width="8.8515625" style="2" customWidth="1"/>
    <col min="66" max="73" width="6.28125" style="2" customWidth="1"/>
    <col min="74" max="74" width="7.7109375" style="2" customWidth="1"/>
    <col min="75" max="75" width="8.8515625" style="2" customWidth="1"/>
    <col min="76" max="138" width="5.28125" style="2" customWidth="1"/>
    <col min="139" max="16384" width="9.140625" style="2" customWidth="1"/>
  </cols>
  <sheetData>
    <row r="1" spans="1:23"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6"/>
    </row>
    <row r="2" spans="1:23" ht="15.75" customHeight="1">
      <c r="A2" s="464"/>
      <c r="B2" s="465"/>
      <c r="C2" s="465"/>
      <c r="D2" s="470"/>
      <c r="E2" s="470"/>
      <c r="F2" s="470"/>
      <c r="G2" s="470"/>
      <c r="H2" s="470"/>
      <c r="I2" s="470"/>
      <c r="J2" s="470"/>
      <c r="K2" s="470"/>
      <c r="L2" s="471"/>
      <c r="M2" s="287"/>
      <c r="N2" s="288"/>
      <c r="O2" s="288"/>
      <c r="P2" s="288"/>
      <c r="Q2" s="288"/>
      <c r="R2" s="288"/>
      <c r="S2" s="288"/>
      <c r="T2" s="288"/>
      <c r="U2" s="288"/>
      <c r="V2" s="288"/>
      <c r="W2" s="289"/>
    </row>
    <row r="3" spans="1:23"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4"/>
    </row>
    <row r="4" spans="1:23"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8"/>
    </row>
    <row r="5" spans="1:23" ht="15.75" customHeight="1" thickBot="1">
      <c r="A5" s="295">
        <f>IF(Oplysningsside!$I$16="","",Oplysningsside!$I$16)</f>
      </c>
      <c r="B5" s="296"/>
      <c r="C5" s="296"/>
      <c r="D5" s="296"/>
      <c r="E5" s="296"/>
      <c r="F5" s="296"/>
      <c r="G5" s="296"/>
      <c r="H5" s="296"/>
      <c r="I5" s="296"/>
      <c r="J5" s="296"/>
      <c r="K5" s="296"/>
      <c r="L5" s="297"/>
      <c r="M5" s="325" t="s">
        <v>295</v>
      </c>
      <c r="N5" s="452"/>
      <c r="O5" s="133">
        <f>IF(Oplysningsside!I57="",IF(Oplysningsside!I48="","",Oplysningsside!I48),Oplysningsside!I57)</f>
      </c>
      <c r="P5" s="132" t="s">
        <v>204</v>
      </c>
      <c r="Q5" s="133">
        <f>IF(Oplysningsside!L57="",IF(Oplysningsside!L48="","",Oplysningsside!L48),Oplysningsside!L57)</f>
      </c>
      <c r="R5" s="301" t="s">
        <v>203</v>
      </c>
      <c r="S5" s="302"/>
      <c r="T5" s="302"/>
      <c r="U5" s="450">
        <f>IF(Oplysningsside!O57="",IF(Oplysningsside!O48="","",Oplysningsside!O48),Oplysningsside!O57)</f>
      </c>
      <c r="V5" s="450"/>
      <c r="W5" s="451"/>
    </row>
    <row r="6" spans="1:23"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2"/>
    </row>
    <row r="7" spans="1:23"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4"/>
    </row>
    <row r="8" spans="1:23" ht="15.75" customHeight="1">
      <c r="A8" s="454" t="s">
        <v>132</v>
      </c>
      <c r="B8" s="455"/>
      <c r="C8" s="455"/>
      <c r="D8" s="455"/>
      <c r="E8" s="455"/>
      <c r="F8" s="455"/>
      <c r="G8" s="455"/>
      <c r="H8" s="455"/>
      <c r="I8" s="455"/>
      <c r="J8" s="455"/>
      <c r="K8" s="455"/>
      <c r="L8" s="455"/>
      <c r="M8" s="455"/>
      <c r="N8" s="455"/>
      <c r="O8" s="455"/>
      <c r="P8" s="455"/>
      <c r="Q8" s="455"/>
      <c r="R8" s="455"/>
      <c r="S8" s="455"/>
      <c r="T8" s="455"/>
      <c r="U8" s="455"/>
      <c r="V8" s="455"/>
      <c r="W8" s="456"/>
    </row>
    <row r="9" spans="1:23"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spans="1:10" ht="13.5" thickBot="1">
      <c r="A13" s="7"/>
      <c r="B13" s="7"/>
      <c r="C13" s="7"/>
      <c r="D13" s="7"/>
      <c r="E13" s="7"/>
      <c r="F13" s="7"/>
      <c r="G13" s="7"/>
      <c r="H13" s="7"/>
      <c r="I13" s="7"/>
      <c r="J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c r="B22" s="762"/>
      <c r="C22" s="762"/>
      <c r="D22" s="763"/>
      <c r="E22" s="851"/>
      <c r="F22" s="852"/>
      <c r="G22" s="852"/>
      <c r="H22" s="852"/>
      <c r="I22" s="852"/>
      <c r="J22" s="852"/>
      <c r="K22" s="853"/>
      <c r="L22"/>
    </row>
    <row r="23" spans="1:12" ht="15" customHeight="1">
      <c r="A23" s="761" t="s">
        <v>49</v>
      </c>
      <c r="B23" s="762"/>
      <c r="C23" s="762"/>
      <c r="D23" s="763"/>
      <c r="E23" s="851" t="s">
        <v>227</v>
      </c>
      <c r="F23" s="852"/>
      <c r="G23" s="852"/>
      <c r="H23" s="852"/>
      <c r="I23" s="852"/>
      <c r="J23" s="852"/>
      <c r="K23" s="853"/>
      <c r="L23"/>
    </row>
    <row r="24" spans="1:12" ht="15" customHeight="1">
      <c r="A24" s="761"/>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c r="B38" s="789"/>
      <c r="C38" s="789"/>
      <c r="D38" s="862"/>
      <c r="E38" s="767"/>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19" ht="15" customHeight="1" thickBot="1">
      <c r="A41" s="33"/>
      <c r="B41" s="33"/>
      <c r="C41" s="33"/>
      <c r="D41" s="33"/>
      <c r="E41" s="31"/>
      <c r="F41" s="31"/>
      <c r="G41" s="31"/>
      <c r="H41" s="31"/>
      <c r="I41" s="31"/>
      <c r="J41" s="31"/>
      <c r="K41" s="31"/>
      <c r="L41" s="29"/>
      <c r="P41" s="31"/>
      <c r="Q41" s="31"/>
      <c r="R41" s="31"/>
      <c r="S41" s="31"/>
    </row>
    <row r="42" spans="1:17" ht="30.75" customHeight="1" thickBot="1">
      <c r="A42" s="23" t="s">
        <v>331</v>
      </c>
      <c r="B42" s="21"/>
      <c r="C42" s="21"/>
      <c r="D42" s="21"/>
      <c r="E42" s="21"/>
      <c r="F42" s="21"/>
      <c r="G42" s="21"/>
      <c r="H42" s="21"/>
      <c r="I42" s="21"/>
      <c r="J42" s="21"/>
      <c r="K42" s="21"/>
      <c r="L42" s="15"/>
      <c r="M42" s="21"/>
      <c r="N42" s="21"/>
      <c r="O42" s="21"/>
      <c r="P42" s="21"/>
      <c r="Q42" s="63"/>
    </row>
    <row r="43" spans="1:17" ht="15" customHeight="1">
      <c r="A43" s="697"/>
      <c r="B43" s="698"/>
      <c r="C43" s="698"/>
      <c r="D43" s="699"/>
      <c r="E43" s="1038" t="str">
        <f>IF(AND('Brug af Fabrikstest Billedkvali'!$D$26="Fabrikstest",'Brug af Fabrikstest Billedkvali'!$D$41="Fabrikstest"),"Modtagekontrol og Baseline dokumenteres på anden vis",IF('Brug af Fabrikstest Billedkvali'!$D$26="Fabrikstest","Baseline","Modtagekontrol og Baseline"))</f>
        <v>Modtagekontrol og Baseline</v>
      </c>
      <c r="F43" s="1039"/>
      <c r="G43" s="1039"/>
      <c r="H43" s="1039"/>
      <c r="I43" s="1039"/>
      <c r="J43" s="1039"/>
      <c r="K43" s="1040"/>
      <c r="L43" s="167"/>
      <c r="M43" s="1028" t="str">
        <f>IF(E43="Modtagekontrol og Baseline dokumenteres på anden vis","Statuskontrol dokumenteres på anden vis","Statuskontrol")</f>
        <v>Statuskontrol</v>
      </c>
      <c r="N43" s="1029"/>
      <c r="O43" s="1029"/>
      <c r="P43" s="1029"/>
      <c r="Q43" s="1030"/>
    </row>
    <row r="44" spans="1:17" ht="15" customHeight="1">
      <c r="A44" s="700"/>
      <c r="B44" s="701"/>
      <c r="C44" s="701"/>
      <c r="D44" s="702"/>
      <c r="E44" s="611" t="s">
        <v>96</v>
      </c>
      <c r="F44" s="612"/>
      <c r="G44" s="1023" t="s">
        <v>97</v>
      </c>
      <c r="H44" s="612"/>
      <c r="I44" s="1023" t="s">
        <v>98</v>
      </c>
      <c r="J44" s="612"/>
      <c r="K44" s="1026" t="s">
        <v>240</v>
      </c>
      <c r="L44" s="168"/>
      <c r="M44" s="611"/>
      <c r="N44" s="612"/>
      <c r="O44" s="612"/>
      <c r="P44" s="1023" t="s">
        <v>96</v>
      </c>
      <c r="Q44" s="1056"/>
    </row>
    <row r="45" spans="1:17" ht="15" customHeight="1" thickBot="1">
      <c r="A45" s="857"/>
      <c r="B45" s="858"/>
      <c r="C45" s="858"/>
      <c r="D45" s="1004"/>
      <c r="E45" s="1022"/>
      <c r="F45" s="753"/>
      <c r="G45" s="1024"/>
      <c r="H45" s="753"/>
      <c r="I45" s="1024"/>
      <c r="J45" s="753"/>
      <c r="K45" s="1027"/>
      <c r="L45" s="168"/>
      <c r="M45" s="1022"/>
      <c r="N45" s="753"/>
      <c r="O45" s="753"/>
      <c r="P45" s="1024"/>
      <c r="Q45" s="754"/>
    </row>
    <row r="46" spans="1:17" ht="15" customHeight="1">
      <c r="A46" s="688" t="s">
        <v>14</v>
      </c>
      <c r="B46" s="689"/>
      <c r="C46" s="689"/>
      <c r="D46" s="690"/>
      <c r="E46" s="669"/>
      <c r="F46" s="667"/>
      <c r="G46" s="892"/>
      <c r="H46" s="668"/>
      <c r="I46" s="667"/>
      <c r="J46" s="667"/>
      <c r="K46" s="67">
        <f>IF(AND(E46="",G46="",I46=""),"",AVERAGE(E46:J46))</f>
      </c>
      <c r="L46" s="169"/>
      <c r="M46" s="1059" t="s">
        <v>14</v>
      </c>
      <c r="N46" s="1060"/>
      <c r="O46" s="1060"/>
      <c r="P46" s="892"/>
      <c r="Q46" s="1057"/>
    </row>
    <row r="47" spans="1:17" ht="15" customHeight="1" thickBot="1">
      <c r="A47" s="672" t="s">
        <v>15</v>
      </c>
      <c r="B47" s="673"/>
      <c r="C47" s="673"/>
      <c r="D47" s="674"/>
      <c r="E47" s="719"/>
      <c r="F47" s="720"/>
      <c r="G47" s="1025"/>
      <c r="H47" s="720"/>
      <c r="I47" s="1025"/>
      <c r="J47" s="720"/>
      <c r="K47" s="67">
        <f>IF(AND(E47="",G47="",I47=""),"",AVERAGE(E47:J47))</f>
      </c>
      <c r="L47" s="170"/>
      <c r="M47" s="1020" t="s">
        <v>15</v>
      </c>
      <c r="N47" s="1021"/>
      <c r="O47" s="1021"/>
      <c r="P47" s="1025"/>
      <c r="Q47" s="721"/>
    </row>
    <row r="48" spans="1:17" ht="12.75" customHeight="1">
      <c r="A48" s="94"/>
      <c r="B48" s="85"/>
      <c r="C48" s="85"/>
      <c r="D48" s="85"/>
      <c r="E48" s="1041" t="s">
        <v>327</v>
      </c>
      <c r="F48" s="1042"/>
      <c r="G48" s="1042"/>
      <c r="H48" s="1042"/>
      <c r="I48" s="1042"/>
      <c r="J48" s="1042"/>
      <c r="K48" s="1043"/>
      <c r="L48" s="171"/>
      <c r="M48" s="1031" t="s">
        <v>329</v>
      </c>
      <c r="N48" s="1032"/>
      <c r="O48" s="1032"/>
      <c r="P48" s="1032"/>
      <c r="Q48" s="1033"/>
    </row>
    <row r="49" spans="1:17" ht="12.75" customHeight="1">
      <c r="A49" s="94"/>
      <c r="B49" s="85"/>
      <c r="C49" s="85"/>
      <c r="D49" s="85"/>
      <c r="E49" s="1046" t="s">
        <v>272</v>
      </c>
      <c r="F49" s="1047"/>
      <c r="G49" s="1047"/>
      <c r="H49" s="1047"/>
      <c r="I49" s="1035"/>
      <c r="J49" s="1036"/>
      <c r="K49" s="1037"/>
      <c r="L49" s="172"/>
      <c r="M49" s="687"/>
      <c r="N49" s="686"/>
      <c r="O49" s="686"/>
      <c r="P49" s="686"/>
      <c r="Q49" s="1034"/>
    </row>
    <row r="50" spans="1:17" ht="12.75" customHeight="1">
      <c r="A50" s="94"/>
      <c r="B50" s="85"/>
      <c r="C50" s="85"/>
      <c r="D50" s="85"/>
      <c r="E50" s="1044" t="s">
        <v>76</v>
      </c>
      <c r="F50" s="1045"/>
      <c r="G50" s="1045"/>
      <c r="H50" s="1045"/>
      <c r="I50" s="1050" t="str">
        <f>IF(I49="","-",K46-I49)</f>
        <v>-</v>
      </c>
      <c r="J50" s="1058"/>
      <c r="K50" s="1051"/>
      <c r="L50" s="173"/>
      <c r="M50" s="163" t="s">
        <v>76</v>
      </c>
      <c r="N50" s="160"/>
      <c r="O50" s="161"/>
      <c r="P50" s="1050" t="str">
        <f>IF(P46="","-",P46-K46)</f>
        <v>-</v>
      </c>
      <c r="Q50" s="1051"/>
    </row>
    <row r="51" spans="1:17" ht="12.75" customHeight="1">
      <c r="A51" s="94"/>
      <c r="B51" s="85"/>
      <c r="C51" s="85"/>
      <c r="D51" s="85"/>
      <c r="E51" s="1046" t="s">
        <v>77</v>
      </c>
      <c r="F51" s="1047"/>
      <c r="G51" s="1047"/>
      <c r="H51" s="1047"/>
      <c r="I51" s="1016" t="str">
        <f>IF(I49="","-",(K46-I49)/I49)</f>
        <v>-</v>
      </c>
      <c r="J51" s="1017"/>
      <c r="K51" s="1018"/>
      <c r="L51" s="174"/>
      <c r="M51" s="164" t="s">
        <v>77</v>
      </c>
      <c r="N51" s="157"/>
      <c r="O51" s="158"/>
      <c r="P51" s="1016" t="str">
        <f>IF(P46="","-",(P46-K46)/K46)</f>
        <v>-</v>
      </c>
      <c r="Q51" s="1018"/>
    </row>
    <row r="52" spans="1:17" ht="12.75" customHeight="1" thickBot="1">
      <c r="A52" s="94"/>
      <c r="B52" s="85"/>
      <c r="C52" s="85"/>
      <c r="D52" s="85"/>
      <c r="E52" s="1048" t="s">
        <v>274</v>
      </c>
      <c r="F52" s="1049"/>
      <c r="G52" s="1049"/>
      <c r="H52" s="1055"/>
      <c r="I52" s="1017" t="str">
        <f>IF(E58="Nej","-",IF(OR(I50="-",I51="-"),"-",IF(OR(ABS(I50)&lt;=0.5,ABS(I51)&lt;=0.1),"OK","IKKE OK")))</f>
        <v>-</v>
      </c>
      <c r="J52" s="1017"/>
      <c r="K52" s="1018"/>
      <c r="L52" s="174"/>
      <c r="M52" s="165" t="s">
        <v>274</v>
      </c>
      <c r="N52" s="162"/>
      <c r="O52" s="166"/>
      <c r="P52" s="1017" t="str">
        <f>IF(P46="","-",IF(K46="","-",IF(AND(ABS(P50)&gt;0.5,ABS(P51)&gt;0.15),"Vurdering","OK")))</f>
        <v>-</v>
      </c>
      <c r="Q52" s="1018"/>
    </row>
    <row r="53" spans="1:17" ht="12.75" customHeight="1">
      <c r="A53" s="94"/>
      <c r="B53" s="85"/>
      <c r="C53" s="85"/>
      <c r="D53" s="85"/>
      <c r="E53" s="1041" t="s">
        <v>328</v>
      </c>
      <c r="F53" s="1042"/>
      <c r="G53" s="1042"/>
      <c r="H53" s="1042"/>
      <c r="I53" s="1042"/>
      <c r="J53" s="1042"/>
      <c r="K53" s="1043"/>
      <c r="L53" s="174"/>
      <c r="M53" s="1031" t="s">
        <v>330</v>
      </c>
      <c r="N53" s="1032"/>
      <c r="O53" s="1032"/>
      <c r="P53" s="1032"/>
      <c r="Q53" s="1033"/>
    </row>
    <row r="54" spans="1:17" ht="12.75" customHeight="1">
      <c r="A54" s="94"/>
      <c r="B54" s="85"/>
      <c r="C54" s="85"/>
      <c r="D54" s="85"/>
      <c r="E54" s="1046" t="s">
        <v>272</v>
      </c>
      <c r="F54" s="1047"/>
      <c r="G54" s="1047"/>
      <c r="H54" s="1047"/>
      <c r="I54" s="1035"/>
      <c r="J54" s="1036"/>
      <c r="K54" s="1037"/>
      <c r="L54" s="172"/>
      <c r="M54" s="687"/>
      <c r="N54" s="686"/>
      <c r="O54" s="686"/>
      <c r="P54" s="686"/>
      <c r="Q54" s="1034"/>
    </row>
    <row r="55" spans="1:17" ht="12.75" customHeight="1">
      <c r="A55" s="94"/>
      <c r="B55" s="85"/>
      <c r="C55" s="85"/>
      <c r="D55" s="85"/>
      <c r="E55" s="1044" t="s">
        <v>76</v>
      </c>
      <c r="F55" s="1045"/>
      <c r="G55" s="1045"/>
      <c r="H55" s="1045"/>
      <c r="I55" s="1050" t="str">
        <f>IF(I54="","-",K47-I54)</f>
        <v>-</v>
      </c>
      <c r="J55" s="1058"/>
      <c r="K55" s="1051"/>
      <c r="L55" s="173"/>
      <c r="M55" s="159" t="s">
        <v>76</v>
      </c>
      <c r="N55" s="160"/>
      <c r="O55" s="161"/>
      <c r="P55" s="1050" t="str">
        <f>IF(P47="","-",P47-K47)</f>
        <v>-</v>
      </c>
      <c r="Q55" s="1051"/>
    </row>
    <row r="56" spans="1:17" ht="12.75" customHeight="1">
      <c r="A56" s="94"/>
      <c r="B56" s="85"/>
      <c r="C56" s="85"/>
      <c r="D56" s="85"/>
      <c r="E56" s="1046" t="s">
        <v>77</v>
      </c>
      <c r="F56" s="1047"/>
      <c r="G56" s="1047"/>
      <c r="H56" s="1047"/>
      <c r="I56" s="1016" t="str">
        <f>IF(I54="","-",(K47-I54)/I54)</f>
        <v>-</v>
      </c>
      <c r="J56" s="1017"/>
      <c r="K56" s="1018"/>
      <c r="L56" s="174"/>
      <c r="M56" s="164" t="s">
        <v>77</v>
      </c>
      <c r="N56" s="157"/>
      <c r="O56" s="158"/>
      <c r="P56" s="1016" t="str">
        <f>IF(P47="","-",(P47-K47)/K47)</f>
        <v>-</v>
      </c>
      <c r="Q56" s="1018"/>
    </row>
    <row r="57" spans="1:17" ht="12.75" customHeight="1" thickBot="1">
      <c r="A57" s="94"/>
      <c r="B57" s="85"/>
      <c r="C57" s="85"/>
      <c r="D57" s="85"/>
      <c r="E57" s="1048" t="s">
        <v>274</v>
      </c>
      <c r="F57" s="1049"/>
      <c r="G57" s="1049"/>
      <c r="H57" s="1049"/>
      <c r="I57" s="1054" t="str">
        <f>IF(E58="Nej","-",IF(OR(I55="-",I56="-"),"-",IF(OR(ABS(I55)&lt;=0.5,ABS(I56)&lt;=0.1),"OK","IKKE OK")))</f>
        <v>-</v>
      </c>
      <c r="J57" s="1052"/>
      <c r="K57" s="1053"/>
      <c r="L57" s="175"/>
      <c r="M57" s="165" t="s">
        <v>274</v>
      </c>
      <c r="N57" s="162"/>
      <c r="O57" s="166"/>
      <c r="P57" s="1052" t="str">
        <f>IF(P47="","-",IF(K47="","-",IF(AND(ABS(P55)&gt;0.5,ABS(P56)&gt;0.15),"Vurdering","OK")))</f>
        <v>-</v>
      </c>
      <c r="Q57" s="1053"/>
    </row>
    <row r="58" spans="1:12" ht="13.5" customHeight="1">
      <c r="A58" s="599" t="str">
        <f>IF(E43="Baseline","Skal værdier for MTF indsat under Baseline evalueres (Ja/Nej)?","Skal værdier for MTF indsat under Modtagekontrol / Baseline evalueres (Ja/Nej)?")</f>
        <v>Skal værdier for MTF indsat under Modtagekontrol / Baseline evalueres (Ja/Nej)?</v>
      </c>
      <c r="B58" s="600"/>
      <c r="C58" s="600"/>
      <c r="D58" s="601"/>
      <c r="E58" s="1013" t="s">
        <v>231</v>
      </c>
      <c r="F58" s="1014"/>
      <c r="G58" s="1015"/>
      <c r="L58" s="116"/>
    </row>
    <row r="59" spans="1:7" ht="12.75" customHeight="1" thickBot="1">
      <c r="A59" s="602"/>
      <c r="B59" s="603"/>
      <c r="C59" s="603"/>
      <c r="D59" s="604"/>
      <c r="E59" s="608"/>
      <c r="F59" s="609"/>
      <c r="G59" s="610"/>
    </row>
    <row r="60" spans="14:16" ht="13.5" thickBot="1">
      <c r="N60" s="5"/>
      <c r="O60" s="5"/>
      <c r="P60" s="5"/>
    </row>
    <row r="61" spans="1:18" ht="12.75">
      <c r="A61" s="807" t="s">
        <v>43</v>
      </c>
      <c r="B61" s="808"/>
      <c r="C61" s="808"/>
      <c r="D61" s="808"/>
      <c r="E61" s="808"/>
      <c r="F61" s="808"/>
      <c r="G61" s="808"/>
      <c r="H61" s="808"/>
      <c r="I61" s="808"/>
      <c r="J61" s="808"/>
      <c r="K61" s="808"/>
      <c r="L61" s="808"/>
      <c r="M61" s="808"/>
      <c r="N61" s="808"/>
      <c r="O61" s="808"/>
      <c r="P61" s="808"/>
      <c r="Q61" s="808"/>
      <c r="R61" s="1008"/>
    </row>
    <row r="62" spans="1:18" ht="12">
      <c r="A62" s="810"/>
      <c r="B62" s="811"/>
      <c r="C62" s="811"/>
      <c r="D62" s="811"/>
      <c r="E62" s="811"/>
      <c r="F62" s="811"/>
      <c r="G62" s="811"/>
      <c r="H62" s="811"/>
      <c r="I62" s="811"/>
      <c r="J62" s="811"/>
      <c r="K62" s="811"/>
      <c r="L62" s="811"/>
      <c r="M62" s="811"/>
      <c r="N62" s="811"/>
      <c r="O62" s="811"/>
      <c r="P62" s="811"/>
      <c r="Q62" s="811"/>
      <c r="R62" s="1009"/>
    </row>
    <row r="63" spans="1:18" ht="12">
      <c r="A63" s="810"/>
      <c r="B63" s="811"/>
      <c r="C63" s="811"/>
      <c r="D63" s="811"/>
      <c r="E63" s="811"/>
      <c r="F63" s="811"/>
      <c r="G63" s="811"/>
      <c r="H63" s="811"/>
      <c r="I63" s="811"/>
      <c r="J63" s="811"/>
      <c r="K63" s="811"/>
      <c r="L63" s="811"/>
      <c r="M63" s="811"/>
      <c r="N63" s="811"/>
      <c r="O63" s="811"/>
      <c r="P63" s="811"/>
      <c r="Q63" s="811"/>
      <c r="R63" s="1009"/>
    </row>
    <row r="64" spans="1:18" ht="12.75" customHeight="1">
      <c r="A64" s="810"/>
      <c r="B64" s="811"/>
      <c r="C64" s="811"/>
      <c r="D64" s="811"/>
      <c r="E64" s="811"/>
      <c r="F64" s="811"/>
      <c r="G64" s="811"/>
      <c r="H64" s="811"/>
      <c r="I64" s="811"/>
      <c r="J64" s="811"/>
      <c r="K64" s="811"/>
      <c r="L64" s="811"/>
      <c r="M64" s="811"/>
      <c r="N64" s="811"/>
      <c r="O64" s="811"/>
      <c r="P64" s="811"/>
      <c r="Q64" s="811"/>
      <c r="R64" s="1009"/>
    </row>
    <row r="65" spans="1:18" ht="12">
      <c r="A65" s="810"/>
      <c r="B65" s="811"/>
      <c r="C65" s="811"/>
      <c r="D65" s="811"/>
      <c r="E65" s="811"/>
      <c r="F65" s="811"/>
      <c r="G65" s="811"/>
      <c r="H65" s="811"/>
      <c r="I65" s="811"/>
      <c r="J65" s="811"/>
      <c r="K65" s="811"/>
      <c r="L65" s="811"/>
      <c r="M65" s="811"/>
      <c r="N65" s="811"/>
      <c r="O65" s="811"/>
      <c r="P65" s="811"/>
      <c r="Q65" s="811"/>
      <c r="R65" s="1009"/>
    </row>
    <row r="66" spans="1:18" ht="12">
      <c r="A66" s="810"/>
      <c r="B66" s="811"/>
      <c r="C66" s="811"/>
      <c r="D66" s="811"/>
      <c r="E66" s="811"/>
      <c r="F66" s="811"/>
      <c r="G66" s="811"/>
      <c r="H66" s="811"/>
      <c r="I66" s="811"/>
      <c r="J66" s="811"/>
      <c r="K66" s="811"/>
      <c r="L66" s="811"/>
      <c r="M66" s="811"/>
      <c r="N66" s="811"/>
      <c r="O66" s="811"/>
      <c r="P66" s="811"/>
      <c r="Q66" s="811"/>
      <c r="R66" s="1009"/>
    </row>
    <row r="67" spans="1:18" ht="12.75" thickBot="1">
      <c r="A67" s="1005"/>
      <c r="B67" s="1006"/>
      <c r="C67" s="1006"/>
      <c r="D67" s="1006"/>
      <c r="E67" s="1006"/>
      <c r="F67" s="1006"/>
      <c r="G67" s="1006"/>
      <c r="H67" s="1006"/>
      <c r="I67" s="1006"/>
      <c r="J67" s="1006"/>
      <c r="K67" s="1006"/>
      <c r="L67" s="1006"/>
      <c r="M67" s="1006"/>
      <c r="N67" s="1006"/>
      <c r="O67" s="1006"/>
      <c r="P67" s="1006"/>
      <c r="Q67" s="1006"/>
      <c r="R67" s="1007"/>
    </row>
    <row r="68" ht="12.75" thickBot="1"/>
    <row r="69" spans="1:18" ht="13.5" thickBot="1">
      <c r="A69" s="354" t="s">
        <v>62</v>
      </c>
      <c r="B69" s="355"/>
      <c r="C69" s="355"/>
      <c r="D69" s="355"/>
      <c r="E69" s="355"/>
      <c r="F69" s="355"/>
      <c r="G69" s="355"/>
      <c r="H69" s="355"/>
      <c r="I69" s="355"/>
      <c r="J69" s="355"/>
      <c r="K69" s="355"/>
      <c r="L69" s="355"/>
      <c r="M69" s="355"/>
      <c r="N69" s="355"/>
      <c r="O69" s="355"/>
      <c r="P69" s="355"/>
      <c r="Q69" s="355"/>
      <c r="R69" s="356"/>
    </row>
    <row r="70" spans="1:18" ht="15" customHeight="1" thickBot="1">
      <c r="A70" s="814" t="s">
        <v>80</v>
      </c>
      <c r="B70" s="815"/>
      <c r="C70" s="815"/>
      <c r="D70" s="815"/>
      <c r="E70" s="815"/>
      <c r="F70" s="815"/>
      <c r="G70" s="815"/>
      <c r="H70" s="815"/>
      <c r="I70" s="815"/>
      <c r="J70" s="815"/>
      <c r="K70" s="815"/>
      <c r="L70" s="815"/>
      <c r="M70" s="815"/>
      <c r="N70" s="815"/>
      <c r="O70" s="815"/>
      <c r="P70" s="815"/>
      <c r="Q70" s="815"/>
      <c r="R70" s="1019"/>
    </row>
    <row r="71" spans="1:18" ht="12">
      <c r="A71" s="1010"/>
      <c r="B71" s="1011"/>
      <c r="C71" s="1011"/>
      <c r="D71" s="1011"/>
      <c r="E71" s="1011"/>
      <c r="F71" s="1011"/>
      <c r="G71" s="1011"/>
      <c r="H71" s="1011"/>
      <c r="I71" s="1011"/>
      <c r="J71" s="1011"/>
      <c r="K71" s="1011"/>
      <c r="L71" s="1011"/>
      <c r="M71" s="1011"/>
      <c r="N71" s="1011"/>
      <c r="O71" s="1011"/>
      <c r="P71" s="1011"/>
      <c r="Q71" s="1011"/>
      <c r="R71" s="1012"/>
    </row>
    <row r="72" spans="1:18" ht="12">
      <c r="A72" s="810"/>
      <c r="B72" s="811"/>
      <c r="C72" s="811"/>
      <c r="D72" s="811"/>
      <c r="E72" s="811"/>
      <c r="F72" s="811"/>
      <c r="G72" s="811"/>
      <c r="H72" s="811"/>
      <c r="I72" s="811"/>
      <c r="J72" s="811"/>
      <c r="K72" s="811"/>
      <c r="L72" s="811"/>
      <c r="M72" s="811"/>
      <c r="N72" s="811"/>
      <c r="O72" s="811"/>
      <c r="P72" s="811"/>
      <c r="Q72" s="811"/>
      <c r="R72" s="1009"/>
    </row>
    <row r="73" spans="1:18" ht="12">
      <c r="A73" s="810"/>
      <c r="B73" s="811"/>
      <c r="C73" s="811"/>
      <c r="D73" s="811"/>
      <c r="E73" s="811"/>
      <c r="F73" s="811"/>
      <c r="G73" s="811"/>
      <c r="H73" s="811"/>
      <c r="I73" s="811"/>
      <c r="J73" s="811"/>
      <c r="K73" s="811"/>
      <c r="L73" s="811"/>
      <c r="M73" s="811"/>
      <c r="N73" s="811"/>
      <c r="O73" s="811"/>
      <c r="P73" s="811"/>
      <c r="Q73" s="811"/>
      <c r="R73" s="1009"/>
    </row>
    <row r="74" spans="1:18" ht="12">
      <c r="A74" s="810"/>
      <c r="B74" s="811"/>
      <c r="C74" s="811"/>
      <c r="D74" s="811"/>
      <c r="E74" s="811"/>
      <c r="F74" s="811"/>
      <c r="G74" s="811"/>
      <c r="H74" s="811"/>
      <c r="I74" s="811"/>
      <c r="J74" s="811"/>
      <c r="K74" s="811"/>
      <c r="L74" s="811"/>
      <c r="M74" s="811"/>
      <c r="N74" s="811"/>
      <c r="O74" s="811"/>
      <c r="P74" s="811"/>
      <c r="Q74" s="811"/>
      <c r="R74" s="1009"/>
    </row>
    <row r="75" spans="1:18" ht="12">
      <c r="A75" s="810"/>
      <c r="B75" s="811"/>
      <c r="C75" s="811"/>
      <c r="D75" s="811"/>
      <c r="E75" s="811"/>
      <c r="F75" s="811"/>
      <c r="G75" s="811"/>
      <c r="H75" s="811"/>
      <c r="I75" s="811"/>
      <c r="J75" s="811"/>
      <c r="K75" s="811"/>
      <c r="L75" s="811"/>
      <c r="M75" s="811"/>
      <c r="N75" s="811"/>
      <c r="O75" s="811"/>
      <c r="P75" s="811"/>
      <c r="Q75" s="811"/>
      <c r="R75" s="1009"/>
    </row>
    <row r="76" spans="1:18" ht="12.75" thickBot="1">
      <c r="A76" s="1005"/>
      <c r="B76" s="1006"/>
      <c r="C76" s="1006"/>
      <c r="D76" s="1006"/>
      <c r="E76" s="1006"/>
      <c r="F76" s="1006"/>
      <c r="G76" s="1006"/>
      <c r="H76" s="1006"/>
      <c r="I76" s="1006"/>
      <c r="J76" s="1006"/>
      <c r="K76" s="1006"/>
      <c r="L76" s="1006"/>
      <c r="M76" s="1006"/>
      <c r="N76" s="1006"/>
      <c r="O76" s="1006"/>
      <c r="P76" s="1006"/>
      <c r="Q76" s="1006"/>
      <c r="R76" s="1007"/>
    </row>
    <row r="77" ht="12"/>
    <row r="78" ht="12"/>
  </sheetData>
  <sheetProtection sheet="1"/>
  <mergeCells count="139">
    <mergeCell ref="P44:Q45"/>
    <mergeCell ref="P46:Q46"/>
    <mergeCell ref="P47:Q47"/>
    <mergeCell ref="I52:K52"/>
    <mergeCell ref="I54:K54"/>
    <mergeCell ref="I55:K55"/>
    <mergeCell ref="P51:Q51"/>
    <mergeCell ref="I50:K50"/>
    <mergeCell ref="P50:Q50"/>
    <mergeCell ref="M46:O46"/>
    <mergeCell ref="E49:H49"/>
    <mergeCell ref="E50:H50"/>
    <mergeCell ref="E51:H51"/>
    <mergeCell ref="M48:Q49"/>
    <mergeCell ref="E52:H52"/>
    <mergeCell ref="E54:H54"/>
    <mergeCell ref="E55:H55"/>
    <mergeCell ref="E56:H56"/>
    <mergeCell ref="E57:H57"/>
    <mergeCell ref="P55:Q55"/>
    <mergeCell ref="P52:Q52"/>
    <mergeCell ref="P56:Q56"/>
    <mergeCell ref="P57:Q57"/>
    <mergeCell ref="I56:K56"/>
    <mergeCell ref="I57:K57"/>
    <mergeCell ref="M43:Q43"/>
    <mergeCell ref="M53:Q54"/>
    <mergeCell ref="I49:K49"/>
    <mergeCell ref="E43:K43"/>
    <mergeCell ref="M44:O45"/>
    <mergeCell ref="E48:K48"/>
    <mergeCell ref="E53:K53"/>
    <mergeCell ref="I44:J45"/>
    <mergeCell ref="I46:J46"/>
    <mergeCell ref="I47:J47"/>
    <mergeCell ref="M47:O47"/>
    <mergeCell ref="E44:F45"/>
    <mergeCell ref="E46:F46"/>
    <mergeCell ref="E47:F47"/>
    <mergeCell ref="G44:H45"/>
    <mergeCell ref="G46:H46"/>
    <mergeCell ref="G47:H47"/>
    <mergeCell ref="K44:K45"/>
    <mergeCell ref="A58:D59"/>
    <mergeCell ref="E58:G59"/>
    <mergeCell ref="A75:R75"/>
    <mergeCell ref="I51:K51"/>
    <mergeCell ref="E29:K29"/>
    <mergeCell ref="E28:K28"/>
    <mergeCell ref="A66:R66"/>
    <mergeCell ref="A70:R70"/>
    <mergeCell ref="A69:R69"/>
    <mergeCell ref="A67:R67"/>
    <mergeCell ref="A7:C7"/>
    <mergeCell ref="A17:D17"/>
    <mergeCell ref="E37:K37"/>
    <mergeCell ref="E38:K38"/>
    <mergeCell ref="K7:L7"/>
    <mergeCell ref="M7:O7"/>
    <mergeCell ref="E31:K31"/>
    <mergeCell ref="E32:K32"/>
    <mergeCell ref="E16:K16"/>
    <mergeCell ref="A16:D16"/>
    <mergeCell ref="A76:R76"/>
    <mergeCell ref="A61:R61"/>
    <mergeCell ref="A62:R62"/>
    <mergeCell ref="A63:R63"/>
    <mergeCell ref="A64:R64"/>
    <mergeCell ref="A71:R71"/>
    <mergeCell ref="A72:R72"/>
    <mergeCell ref="A73:R73"/>
    <mergeCell ref="A74:R74"/>
    <mergeCell ref="A65:R65"/>
    <mergeCell ref="F11:I11"/>
    <mergeCell ref="A47:D47"/>
    <mergeCell ref="E26:K26"/>
    <mergeCell ref="E27:K27"/>
    <mergeCell ref="E30:K30"/>
    <mergeCell ref="E15:K15"/>
    <mergeCell ref="A46:D46"/>
    <mergeCell ref="D11:E11"/>
    <mergeCell ref="E17:K17"/>
    <mergeCell ref="E18:K18"/>
    <mergeCell ref="A1:C3"/>
    <mergeCell ref="D1:L2"/>
    <mergeCell ref="D7:H7"/>
    <mergeCell ref="I7:J7"/>
    <mergeCell ref="A15:D15"/>
    <mergeCell ref="A11:C11"/>
    <mergeCell ref="J11:L11"/>
    <mergeCell ref="A8:W9"/>
    <mergeCell ref="M1:W2"/>
    <mergeCell ref="M3:W3"/>
    <mergeCell ref="D3:L3"/>
    <mergeCell ref="A43:D45"/>
    <mergeCell ref="E40:K40"/>
    <mergeCell ref="E22:K22"/>
    <mergeCell ref="E23:K23"/>
    <mergeCell ref="E24:K24"/>
    <mergeCell ref="E25:K25"/>
    <mergeCell ref="E39:K39"/>
    <mergeCell ref="A19:D19"/>
    <mergeCell ref="A18:D18"/>
    <mergeCell ref="E19:K19"/>
    <mergeCell ref="A21:D21"/>
    <mergeCell ref="A20:D20"/>
    <mergeCell ref="A23:D23"/>
    <mergeCell ref="A22:D22"/>
    <mergeCell ref="A25:D25"/>
    <mergeCell ref="A24:D24"/>
    <mergeCell ref="A27:D27"/>
    <mergeCell ref="A26:D26"/>
    <mergeCell ref="A29:D29"/>
    <mergeCell ref="A28:D28"/>
    <mergeCell ref="A40:D40"/>
    <mergeCell ref="A32:D32"/>
    <mergeCell ref="A35:D35"/>
    <mergeCell ref="A34:D34"/>
    <mergeCell ref="A30:D30"/>
    <mergeCell ref="E35:K35"/>
    <mergeCell ref="E20:K20"/>
    <mergeCell ref="E21:K21"/>
    <mergeCell ref="A39:D39"/>
    <mergeCell ref="A38:D38"/>
    <mergeCell ref="E36:K36"/>
    <mergeCell ref="A37:D37"/>
    <mergeCell ref="A36:D36"/>
    <mergeCell ref="E34:K34"/>
    <mergeCell ref="A31:D31"/>
    <mergeCell ref="P4:W4"/>
    <mergeCell ref="U5:W5"/>
    <mergeCell ref="P6:W6"/>
    <mergeCell ref="P7:W7"/>
    <mergeCell ref="A4:L4"/>
    <mergeCell ref="M4:O4"/>
    <mergeCell ref="A5:L6"/>
    <mergeCell ref="M6:O6"/>
    <mergeCell ref="R5:T5"/>
    <mergeCell ref="M5:N5"/>
  </mergeCells>
  <conditionalFormatting sqref="M1:W2">
    <cfRule type="cellIs" priority="33" dxfId="0" operator="equal" stopIfTrue="1">
      <formula>""</formula>
    </cfRule>
  </conditionalFormatting>
  <conditionalFormatting sqref="I52:K52">
    <cfRule type="cellIs" priority="7" dxfId="5" operator="equal" stopIfTrue="1">
      <formula>"IKKE OK"</formula>
    </cfRule>
    <cfRule type="cellIs" priority="8" dxfId="6" operator="equal" stopIfTrue="1">
      <formula>"OK"</formula>
    </cfRule>
  </conditionalFormatting>
  <conditionalFormatting sqref="I57:K57">
    <cfRule type="cellIs" priority="5" dxfId="5" operator="equal" stopIfTrue="1">
      <formula>"IKKE OK"</formula>
    </cfRule>
    <cfRule type="cellIs" priority="6" dxfId="6" operator="equal" stopIfTrue="1">
      <formula>"OK"</formula>
    </cfRule>
  </conditionalFormatting>
  <conditionalFormatting sqref="P52:Q52">
    <cfRule type="cellIs" priority="3" dxfId="102" operator="equal" stopIfTrue="1">
      <formula>"Vurdering"</formula>
    </cfRule>
    <cfRule type="cellIs" priority="4" dxfId="6" operator="equal" stopIfTrue="1">
      <formula>"OK"</formula>
    </cfRule>
  </conditionalFormatting>
  <conditionalFormatting sqref="P57:Q57">
    <cfRule type="cellIs" priority="1" dxfId="102" operator="equal" stopIfTrue="1">
      <formula>"Vurdering"</formula>
    </cfRule>
    <cfRule type="cellIs" priority="2" dxfId="6" operator="equal" stopIfTrue="1">
      <formula>"OK"</formula>
    </cfRule>
  </conditionalFormatting>
  <dataValidations count="1">
    <dataValidation type="list" allowBlank="1" showInputMessage="1" showErrorMessage="1" sqref="E58:G59">
      <formula1>"Ja,Nej"</formula1>
    </dataValidation>
  </dataValidation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tabColor theme="3" tint="0.7999799847602844"/>
  </sheetPr>
  <dimension ref="A1:X68"/>
  <sheetViews>
    <sheetView zoomScalePageLayoutView="0" workbookViewId="0" topLeftCell="A1">
      <selection activeCell="E45" sqref="E45:J45"/>
    </sheetView>
  </sheetViews>
  <sheetFormatPr defaultColWidth="9.140625" defaultRowHeight="12.75"/>
  <cols>
    <col min="1" max="3" width="8.28125" style="2" customWidth="1"/>
    <col min="4" max="4" width="11.57421875" style="2" customWidth="1"/>
    <col min="5" max="14" width="10.28125" style="2" customWidth="1"/>
    <col min="15" max="15" width="16.28125" style="2" customWidth="1"/>
    <col min="16" max="16" width="10.28125" style="2" customWidth="1"/>
    <col min="17" max="17" width="12.8515625" style="2" customWidth="1"/>
    <col min="18" max="18" width="16.140625" style="2" customWidth="1"/>
    <col min="19" max="20" width="6.28125" style="2" customWidth="1"/>
    <col min="21" max="21" width="12.7109375" style="2" customWidth="1"/>
    <col min="22" max="23" width="6.28125" style="2" customWidth="1"/>
    <col min="24" max="25" width="8.28125" style="2" customWidth="1"/>
    <col min="26" max="26" width="8.8515625" style="2" customWidth="1"/>
    <col min="27" max="33" width="6.28125" style="2" customWidth="1"/>
    <col min="34" max="35" width="8.28125" style="2" customWidth="1"/>
    <col min="36" max="36" width="8.8515625" style="2" customWidth="1"/>
    <col min="37" max="43" width="6.28125" style="2" customWidth="1"/>
    <col min="44" max="45" width="8.28125" style="2" customWidth="1"/>
    <col min="46" max="46" width="8.8515625" style="2" customWidth="1"/>
    <col min="47" max="53" width="6.28125" style="2" customWidth="1"/>
    <col min="54" max="55" width="8.28125" style="2" customWidth="1"/>
    <col min="56" max="56" width="8.8515625" style="2" customWidth="1"/>
    <col min="57" max="64" width="6.28125" style="2" customWidth="1"/>
    <col min="65" max="65" width="7.8515625" style="2" customWidth="1"/>
    <col min="66" max="66" width="8.8515625" style="2" customWidth="1"/>
    <col min="67" max="74" width="6.28125" style="2" customWidth="1"/>
    <col min="75" max="75" width="7.7109375" style="2" customWidth="1"/>
    <col min="76" max="76" width="8.8515625" style="2" customWidth="1"/>
    <col min="77" max="139" width="5.28125" style="2" customWidth="1"/>
    <col min="140"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IF(Oplysningsside!I58="",IF(Oplysningsside!I48="","",Oplysningsside!I48),Oplysningsside!I58)</f>
      </c>
      <c r="P5" s="453" t="s">
        <v>204</v>
      </c>
      <c r="Q5" s="450"/>
      <c r="R5" s="133">
        <f>IF(Oplysningsside!L58="",IF(Oplysningsside!L48="","",Oplysningsside!L48),Oplysningsside!L58)</f>
      </c>
      <c r="S5" s="301" t="s">
        <v>203</v>
      </c>
      <c r="T5" s="302"/>
      <c r="U5" s="302"/>
      <c r="V5" s="450">
        <f>IF(Oplysningsside!O58="",IF(Oplysningsside!O48="","",Oplysningsside!O48),Oplysningsside!O58)</f>
      </c>
      <c r="W5" s="450"/>
      <c r="X5" s="451"/>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c r="A8" s="454" t="s">
        <v>133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1" ht="15.75" customHeight="1" thickBot="1">
      <c r="A11" s="340" t="s">
        <v>22</v>
      </c>
      <c r="B11" s="341"/>
      <c r="C11" s="342"/>
      <c r="D11" s="343" t="str">
        <f>+Oplysningsside!D9</f>
        <v>2.0</v>
      </c>
      <c r="E11" s="344"/>
      <c r="F11" s="340" t="s">
        <v>23</v>
      </c>
      <c r="G11" s="341"/>
      <c r="H11" s="342"/>
      <c r="I11" s="345">
        <f>+Oplysningsside!J9</f>
        <v>43077</v>
      </c>
      <c r="J11" s="346"/>
      <c r="K11" s="347"/>
    </row>
    <row r="12" ht="12.75"/>
    <row r="13" spans="1:9" ht="13.5" thickBot="1">
      <c r="A13" s="7"/>
      <c r="B13" s="7"/>
      <c r="C13" s="7"/>
      <c r="D13" s="7"/>
      <c r="E13" s="7"/>
      <c r="F13" s="7"/>
      <c r="G13" s="7"/>
      <c r="H13" s="7"/>
      <c r="I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t="s">
        <v>226</v>
      </c>
      <c r="B22" s="762"/>
      <c r="C22" s="762"/>
      <c r="D22" s="763"/>
      <c r="E22" s="851"/>
      <c r="F22" s="852"/>
      <c r="G22" s="852"/>
      <c r="H22" s="852"/>
      <c r="I22" s="852"/>
      <c r="J22" s="852"/>
      <c r="K22" s="853"/>
      <c r="L22"/>
    </row>
    <row r="23" spans="1:12" ht="15" customHeight="1">
      <c r="A23" s="761" t="s">
        <v>49</v>
      </c>
      <c r="B23" s="762"/>
      <c r="C23" s="762"/>
      <c r="D23" s="763"/>
      <c r="E23" s="851" t="s">
        <v>233</v>
      </c>
      <c r="F23" s="852"/>
      <c r="G23" s="852"/>
      <c r="H23" s="852"/>
      <c r="I23" s="852"/>
      <c r="J23" s="852"/>
      <c r="K23" s="853"/>
      <c r="L23"/>
    </row>
    <row r="24" spans="1:12" ht="15" customHeight="1">
      <c r="A24" s="761" t="s">
        <v>4</v>
      </c>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t="s">
        <v>236</v>
      </c>
      <c r="B38" s="789"/>
      <c r="C38" s="789"/>
      <c r="D38" s="862"/>
      <c r="E38" s="767" t="s">
        <v>237</v>
      </c>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20" ht="15" customHeight="1" thickBot="1">
      <c r="A41" s="33"/>
      <c r="B41" s="33"/>
      <c r="C41" s="33"/>
      <c r="D41" s="33"/>
      <c r="E41" s="31"/>
      <c r="F41" s="31"/>
      <c r="G41" s="31"/>
      <c r="H41" s="31"/>
      <c r="I41" s="31"/>
      <c r="J41" s="31"/>
      <c r="K41" s="31"/>
      <c r="L41" s="29"/>
      <c r="P41" s="31"/>
      <c r="Q41" s="31"/>
      <c r="R41" s="31"/>
      <c r="S41" s="31"/>
      <c r="T41" s="31"/>
    </row>
    <row r="42" spans="1:16" ht="30.75" customHeight="1" thickBot="1">
      <c r="A42" s="23" t="s">
        <v>238</v>
      </c>
      <c r="B42" s="21"/>
      <c r="C42" s="21"/>
      <c r="D42" s="21"/>
      <c r="E42" s="21"/>
      <c r="F42" s="21"/>
      <c r="G42" s="21"/>
      <c r="H42" s="21"/>
      <c r="I42" s="21"/>
      <c r="J42" s="21"/>
      <c r="K42" s="21"/>
      <c r="L42" s="15"/>
      <c r="M42" s="21"/>
      <c r="N42" s="21"/>
      <c r="O42" s="21"/>
      <c r="P42" s="63"/>
    </row>
    <row r="43" spans="1:16" ht="15" customHeight="1">
      <c r="A43" s="697"/>
      <c r="B43" s="698"/>
      <c r="C43" s="698"/>
      <c r="D43" s="698"/>
      <c r="E43" s="703" t="str">
        <f>IF(AND('Brug af Fabrikstest Billedkvali'!$D$27="Fabrikstest",'Brug af Fabrikstest Billedkvali'!$D$42="Fabrikstest"),"Modtagekontrol og Baseline dokumenteres på anden vis",IF('Brug af Fabrikstest Billedkvali'!$D$27="Fabrikstest","Baseline","Modtagekontrol og Baseline"))</f>
        <v>Modtagekontrol og Baseline</v>
      </c>
      <c r="F43" s="641"/>
      <c r="G43" s="641"/>
      <c r="H43" s="641"/>
      <c r="I43" s="641"/>
      <c r="J43" s="642"/>
      <c r="K43" s="731"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643"/>
      <c r="F44" s="644"/>
      <c r="G44" s="644"/>
      <c r="H44" s="644"/>
      <c r="I44" s="644"/>
      <c r="J44" s="645"/>
      <c r="K44" s="734"/>
      <c r="L44" s="735"/>
      <c r="M44" s="735"/>
      <c r="N44" s="735"/>
      <c r="O44" s="735"/>
      <c r="P44" s="736"/>
    </row>
    <row r="45" spans="1:16" ht="15" customHeight="1">
      <c r="A45" s="728"/>
      <c r="B45" s="729"/>
      <c r="C45" s="729"/>
      <c r="D45" s="729"/>
      <c r="E45" s="737" t="s">
        <v>48</v>
      </c>
      <c r="F45" s="738"/>
      <c r="G45" s="738"/>
      <c r="H45" s="738"/>
      <c r="I45" s="738"/>
      <c r="J45" s="739"/>
      <c r="K45" s="734" t="s">
        <v>48</v>
      </c>
      <c r="L45" s="735"/>
      <c r="M45" s="735"/>
      <c r="N45" s="735"/>
      <c r="O45" s="735"/>
      <c r="P45" s="736"/>
    </row>
    <row r="46" spans="1:16" ht="15" customHeight="1" thickBot="1">
      <c r="A46" s="803" t="s">
        <v>82</v>
      </c>
      <c r="B46" s="804"/>
      <c r="C46" s="804"/>
      <c r="D46" s="805"/>
      <c r="E46" s="719"/>
      <c r="F46" s="720"/>
      <c r="G46" s="720"/>
      <c r="H46" s="720"/>
      <c r="I46" s="720"/>
      <c r="J46" s="721"/>
      <c r="K46" s="719"/>
      <c r="L46" s="720"/>
      <c r="M46" s="720"/>
      <c r="N46" s="720"/>
      <c r="O46" s="720"/>
      <c r="P46" s="721"/>
    </row>
    <row r="47" spans="1:16" ht="15" customHeight="1">
      <c r="A47" s="94"/>
      <c r="B47" s="85"/>
      <c r="C47" s="85"/>
      <c r="D47" s="85"/>
      <c r="E47" s="599" t="s">
        <v>313</v>
      </c>
      <c r="F47" s="649"/>
      <c r="G47" s="649"/>
      <c r="H47" s="649"/>
      <c r="I47" s="649"/>
      <c r="J47" s="650"/>
      <c r="K47" s="640" t="s">
        <v>298</v>
      </c>
      <c r="L47" s="707"/>
      <c r="M47" s="707"/>
      <c r="N47" s="707"/>
      <c r="O47" s="707"/>
      <c r="P47" s="752"/>
    </row>
    <row r="48" spans="1:16" ht="15" customHeight="1">
      <c r="A48" s="94"/>
      <c r="B48" s="85"/>
      <c r="C48" s="85"/>
      <c r="D48" s="85"/>
      <c r="E48" s="755" t="s">
        <v>272</v>
      </c>
      <c r="F48" s="756"/>
      <c r="G48" s="745"/>
      <c r="H48" s="757"/>
      <c r="I48" s="758"/>
      <c r="J48" s="759"/>
      <c r="K48" s="1022"/>
      <c r="L48" s="753"/>
      <c r="M48" s="753"/>
      <c r="N48" s="753"/>
      <c r="O48" s="753"/>
      <c r="P48" s="754"/>
    </row>
    <row r="49" spans="1:16" ht="15" customHeight="1">
      <c r="A49" s="94"/>
      <c r="B49" s="85"/>
      <c r="C49" s="85"/>
      <c r="D49" s="85"/>
      <c r="E49" s="722" t="s">
        <v>76</v>
      </c>
      <c r="F49" s="723"/>
      <c r="G49" s="724"/>
      <c r="H49" s="725" t="str">
        <f>IF(E46="","-",IF(H48="","-",E46-H48))</f>
        <v>-</v>
      </c>
      <c r="I49" s="726"/>
      <c r="J49" s="727"/>
      <c r="K49" s="1067" t="s">
        <v>76</v>
      </c>
      <c r="L49" s="760"/>
      <c r="M49" s="760"/>
      <c r="N49" s="725" t="str">
        <f>IF(K46="","-",IF(E46="","-",K46-E46))</f>
        <v>-</v>
      </c>
      <c r="O49" s="726"/>
      <c r="P49" s="727"/>
    </row>
    <row r="50" spans="1:16" ht="15" customHeight="1">
      <c r="A50" s="94"/>
      <c r="B50" s="85"/>
      <c r="C50" s="85"/>
      <c r="D50" s="85"/>
      <c r="E50" s="740" t="s">
        <v>77</v>
      </c>
      <c r="F50" s="741"/>
      <c r="G50" s="741"/>
      <c r="H50" s="742" t="str">
        <f>IF(E46="","-",IF(H48="","-",(E46-H48)/H48))</f>
        <v>-</v>
      </c>
      <c r="I50" s="743"/>
      <c r="J50" s="744"/>
      <c r="K50" s="740" t="s">
        <v>77</v>
      </c>
      <c r="L50" s="741"/>
      <c r="M50" s="741"/>
      <c r="N50" s="742" t="str">
        <f>IF(K46="","-",IF(E46="","-",(K46-E46)/E46))</f>
        <v>-</v>
      </c>
      <c r="O50" s="743"/>
      <c r="P50" s="744"/>
    </row>
    <row r="51" spans="1:16" ht="42" customHeight="1" thickBot="1">
      <c r="A51" s="145"/>
      <c r="B51" s="146"/>
      <c r="C51" s="146"/>
      <c r="D51" s="146"/>
      <c r="E51" s="1061" t="s">
        <v>332</v>
      </c>
      <c r="F51" s="1062"/>
      <c r="G51" s="1063"/>
      <c r="H51" s="1064"/>
      <c r="I51" s="1065"/>
      <c r="J51" s="1066"/>
      <c r="K51" s="1061" t="s">
        <v>333</v>
      </c>
      <c r="L51" s="1062"/>
      <c r="M51" s="1063"/>
      <c r="N51" s="1064"/>
      <c r="O51" s="1065"/>
      <c r="P51" s="1066"/>
    </row>
    <row r="52" spans="1:20" ht="15" customHeight="1" thickBot="1">
      <c r="A52" s="33"/>
      <c r="B52" s="33"/>
      <c r="C52" s="33"/>
      <c r="D52" s="33"/>
      <c r="E52" s="31"/>
      <c r="F52" s="31"/>
      <c r="G52" s="31"/>
      <c r="H52" s="31"/>
      <c r="I52" s="31"/>
      <c r="J52" s="31"/>
      <c r="K52" s="31"/>
      <c r="L52" s="29"/>
      <c r="P52" s="31"/>
      <c r="Q52" s="31"/>
      <c r="R52" s="31"/>
      <c r="S52" s="31"/>
      <c r="T52" s="31"/>
    </row>
    <row r="53" spans="1:18" ht="12.75">
      <c r="A53" s="807" t="s">
        <v>43</v>
      </c>
      <c r="B53" s="808"/>
      <c r="C53" s="808"/>
      <c r="D53" s="808"/>
      <c r="E53" s="808"/>
      <c r="F53" s="808"/>
      <c r="G53" s="808"/>
      <c r="H53" s="808"/>
      <c r="I53" s="808"/>
      <c r="J53" s="808"/>
      <c r="K53" s="808"/>
      <c r="L53" s="808"/>
      <c r="M53" s="808"/>
      <c r="N53" s="808"/>
      <c r="O53" s="808"/>
      <c r="P53" s="808"/>
      <c r="Q53" s="808"/>
      <c r="R53" s="1008"/>
    </row>
    <row r="54" spans="1:18" ht="12">
      <c r="A54" s="810"/>
      <c r="B54" s="811"/>
      <c r="C54" s="811"/>
      <c r="D54" s="811"/>
      <c r="E54" s="811"/>
      <c r="F54" s="811"/>
      <c r="G54" s="811"/>
      <c r="H54" s="811"/>
      <c r="I54" s="811"/>
      <c r="J54" s="811"/>
      <c r="K54" s="811"/>
      <c r="L54" s="811"/>
      <c r="M54" s="811"/>
      <c r="N54" s="811"/>
      <c r="O54" s="811"/>
      <c r="P54" s="811"/>
      <c r="Q54" s="811"/>
      <c r="R54" s="1009"/>
    </row>
    <row r="55" spans="1:18" ht="12">
      <c r="A55" s="810"/>
      <c r="B55" s="811"/>
      <c r="C55" s="811"/>
      <c r="D55" s="811"/>
      <c r="E55" s="811"/>
      <c r="F55" s="811"/>
      <c r="G55" s="811"/>
      <c r="H55" s="811"/>
      <c r="I55" s="811"/>
      <c r="J55" s="811"/>
      <c r="K55" s="811"/>
      <c r="L55" s="811"/>
      <c r="M55" s="811"/>
      <c r="N55" s="811"/>
      <c r="O55" s="811"/>
      <c r="P55" s="811"/>
      <c r="Q55" s="811"/>
      <c r="R55" s="1009"/>
    </row>
    <row r="56" spans="1:18" ht="12">
      <c r="A56" s="810"/>
      <c r="B56" s="811"/>
      <c r="C56" s="811"/>
      <c r="D56" s="811"/>
      <c r="E56" s="811"/>
      <c r="F56" s="811"/>
      <c r="G56" s="811"/>
      <c r="H56" s="811"/>
      <c r="I56" s="811"/>
      <c r="J56" s="811"/>
      <c r="K56" s="811"/>
      <c r="L56" s="811"/>
      <c r="M56" s="811"/>
      <c r="N56" s="811"/>
      <c r="O56" s="811"/>
      <c r="P56" s="811"/>
      <c r="Q56" s="811"/>
      <c r="R56" s="1009"/>
    </row>
    <row r="57" spans="1:18" ht="12">
      <c r="A57" s="810"/>
      <c r="B57" s="811"/>
      <c r="C57" s="811"/>
      <c r="D57" s="811"/>
      <c r="E57" s="811"/>
      <c r="F57" s="811"/>
      <c r="G57" s="811"/>
      <c r="H57" s="811"/>
      <c r="I57" s="811"/>
      <c r="J57" s="811"/>
      <c r="K57" s="811"/>
      <c r="L57" s="811"/>
      <c r="M57" s="811"/>
      <c r="N57" s="811"/>
      <c r="O57" s="811"/>
      <c r="P57" s="811"/>
      <c r="Q57" s="811"/>
      <c r="R57" s="1009"/>
    </row>
    <row r="58" spans="1:18" ht="12">
      <c r="A58" s="810"/>
      <c r="B58" s="811"/>
      <c r="C58" s="811"/>
      <c r="D58" s="811"/>
      <c r="E58" s="811"/>
      <c r="F58" s="811"/>
      <c r="G58" s="811"/>
      <c r="H58" s="811"/>
      <c r="I58" s="811"/>
      <c r="J58" s="811"/>
      <c r="K58" s="811"/>
      <c r="L58" s="811"/>
      <c r="M58" s="811"/>
      <c r="N58" s="811"/>
      <c r="O58" s="811"/>
      <c r="P58" s="811"/>
      <c r="Q58" s="811"/>
      <c r="R58" s="1009"/>
    </row>
    <row r="59" spans="1:18" ht="12.75" thickBot="1">
      <c r="A59" s="1005"/>
      <c r="B59" s="1006"/>
      <c r="C59" s="1006"/>
      <c r="D59" s="1006"/>
      <c r="E59" s="1006"/>
      <c r="F59" s="1006"/>
      <c r="G59" s="1006"/>
      <c r="H59" s="1006"/>
      <c r="I59" s="1006"/>
      <c r="J59" s="1006"/>
      <c r="K59" s="1006"/>
      <c r="L59" s="1006"/>
      <c r="M59" s="1006"/>
      <c r="N59" s="1006"/>
      <c r="O59" s="1006"/>
      <c r="P59" s="1006"/>
      <c r="Q59" s="1006"/>
      <c r="R59" s="1007"/>
    </row>
    <row r="60" spans="17:18" ht="12.75" thickBot="1">
      <c r="Q60"/>
      <c r="R60"/>
    </row>
    <row r="61" spans="1:18" ht="13.5" thickBot="1">
      <c r="A61" s="880" t="s">
        <v>62</v>
      </c>
      <c r="B61" s="881"/>
      <c r="C61" s="881"/>
      <c r="D61" s="881"/>
      <c r="E61" s="881"/>
      <c r="F61" s="881"/>
      <c r="G61" s="881"/>
      <c r="H61" s="881"/>
      <c r="I61" s="881"/>
      <c r="J61" s="881"/>
      <c r="K61" s="881"/>
      <c r="L61" s="881"/>
      <c r="M61" s="881"/>
      <c r="N61" s="881"/>
      <c r="O61" s="881"/>
      <c r="P61" s="881"/>
      <c r="Q61" s="881"/>
      <c r="R61" s="882"/>
    </row>
    <row r="62" spans="1:18" ht="15.75" thickBot="1">
      <c r="A62" s="886" t="s">
        <v>80</v>
      </c>
      <c r="B62" s="887"/>
      <c r="C62" s="887"/>
      <c r="D62" s="887"/>
      <c r="E62" s="887"/>
      <c r="F62" s="887"/>
      <c r="G62" s="887"/>
      <c r="H62" s="887"/>
      <c r="I62" s="887"/>
      <c r="J62" s="887"/>
      <c r="K62" s="887"/>
      <c r="L62" s="887"/>
      <c r="M62" s="887"/>
      <c r="N62" s="887"/>
      <c r="O62" s="887"/>
      <c r="P62" s="887"/>
      <c r="Q62" s="887"/>
      <c r="R62" s="888"/>
    </row>
    <row r="63" spans="1:18" ht="12">
      <c r="A63" s="889"/>
      <c r="B63" s="890"/>
      <c r="C63" s="890"/>
      <c r="D63" s="890"/>
      <c r="E63" s="890"/>
      <c r="F63" s="890"/>
      <c r="G63" s="890"/>
      <c r="H63" s="890"/>
      <c r="I63" s="890"/>
      <c r="J63" s="890"/>
      <c r="K63" s="890"/>
      <c r="L63" s="890"/>
      <c r="M63" s="890"/>
      <c r="N63" s="890"/>
      <c r="O63" s="890"/>
      <c r="P63" s="890"/>
      <c r="Q63" s="890"/>
      <c r="R63" s="891"/>
    </row>
    <row r="64" spans="1:18" ht="12">
      <c r="A64" s="877"/>
      <c r="B64" s="878"/>
      <c r="C64" s="878"/>
      <c r="D64" s="878"/>
      <c r="E64" s="878"/>
      <c r="F64" s="878"/>
      <c r="G64" s="878"/>
      <c r="H64" s="878"/>
      <c r="I64" s="878"/>
      <c r="J64" s="878"/>
      <c r="K64" s="878"/>
      <c r="L64" s="878"/>
      <c r="M64" s="878"/>
      <c r="N64" s="878"/>
      <c r="O64" s="878"/>
      <c r="P64" s="878"/>
      <c r="Q64" s="878"/>
      <c r="R64" s="879"/>
    </row>
    <row r="65" spans="1:18" ht="12">
      <c r="A65" s="877"/>
      <c r="B65" s="878"/>
      <c r="C65" s="878"/>
      <c r="D65" s="878"/>
      <c r="E65" s="878"/>
      <c r="F65" s="878"/>
      <c r="G65" s="878"/>
      <c r="H65" s="878"/>
      <c r="I65" s="878"/>
      <c r="J65" s="878"/>
      <c r="K65" s="878"/>
      <c r="L65" s="878"/>
      <c r="M65" s="878"/>
      <c r="N65" s="878"/>
      <c r="O65" s="878"/>
      <c r="P65" s="878"/>
      <c r="Q65" s="878"/>
      <c r="R65" s="879"/>
    </row>
    <row r="66" spans="1:18" ht="12">
      <c r="A66" s="877"/>
      <c r="B66" s="878"/>
      <c r="C66" s="878"/>
      <c r="D66" s="878"/>
      <c r="E66" s="878"/>
      <c r="F66" s="878"/>
      <c r="G66" s="878"/>
      <c r="H66" s="878"/>
      <c r="I66" s="878"/>
      <c r="J66" s="878"/>
      <c r="K66" s="878"/>
      <c r="L66" s="878"/>
      <c r="M66" s="878"/>
      <c r="N66" s="878"/>
      <c r="O66" s="878"/>
      <c r="P66" s="878"/>
      <c r="Q66" s="878"/>
      <c r="R66" s="879"/>
    </row>
    <row r="67" spans="1:18" ht="12">
      <c r="A67" s="877"/>
      <c r="B67" s="878"/>
      <c r="C67" s="878"/>
      <c r="D67" s="878"/>
      <c r="E67" s="878"/>
      <c r="F67" s="878"/>
      <c r="G67" s="878"/>
      <c r="H67" s="878"/>
      <c r="I67" s="878"/>
      <c r="J67" s="878"/>
      <c r="K67" s="878"/>
      <c r="L67" s="878"/>
      <c r="M67" s="878"/>
      <c r="N67" s="878"/>
      <c r="O67" s="878"/>
      <c r="P67" s="878"/>
      <c r="Q67" s="878"/>
      <c r="R67" s="879"/>
    </row>
    <row r="68" spans="1:18" ht="12.75" thickBot="1">
      <c r="A68" s="883"/>
      <c r="B68" s="884"/>
      <c r="C68" s="884"/>
      <c r="D68" s="884"/>
      <c r="E68" s="884"/>
      <c r="F68" s="884"/>
      <c r="G68" s="884"/>
      <c r="H68" s="884"/>
      <c r="I68" s="884"/>
      <c r="J68" s="884"/>
      <c r="K68" s="884"/>
      <c r="L68" s="884"/>
      <c r="M68" s="884"/>
      <c r="N68" s="884"/>
      <c r="O68" s="884"/>
      <c r="P68" s="884"/>
      <c r="Q68" s="884"/>
      <c r="R68" s="885"/>
    </row>
  </sheetData>
  <sheetProtection sheet="1"/>
  <mergeCells count="115">
    <mergeCell ref="E49:G49"/>
    <mergeCell ref="H49:J49"/>
    <mergeCell ref="K49:M49"/>
    <mergeCell ref="N49:P49"/>
    <mergeCell ref="E50:G50"/>
    <mergeCell ref="H50:J50"/>
    <mergeCell ref="K50:M50"/>
    <mergeCell ref="N50:P50"/>
    <mergeCell ref="K47:P48"/>
    <mergeCell ref="E48:G48"/>
    <mergeCell ref="H48:J48"/>
    <mergeCell ref="E47:J47"/>
    <mergeCell ref="E43:J44"/>
    <mergeCell ref="K43:P44"/>
    <mergeCell ref="E45:J45"/>
    <mergeCell ref="K45:P45"/>
    <mergeCell ref="E46:J46"/>
    <mergeCell ref="K46:P46"/>
    <mergeCell ref="A64:R64"/>
    <mergeCell ref="A65:R65"/>
    <mergeCell ref="A66:R66"/>
    <mergeCell ref="A67:R67"/>
    <mergeCell ref="A68:R68"/>
    <mergeCell ref="A58:R58"/>
    <mergeCell ref="A59:R59"/>
    <mergeCell ref="A61:R61"/>
    <mergeCell ref="A62:R62"/>
    <mergeCell ref="A57:R57"/>
    <mergeCell ref="E26:K26"/>
    <mergeCell ref="E27:K27"/>
    <mergeCell ref="E28:K28"/>
    <mergeCell ref="E29:K29"/>
    <mergeCell ref="A46:D46"/>
    <mergeCell ref="E51:G51"/>
    <mergeCell ref="H51:J51"/>
    <mergeCell ref="K51:M51"/>
    <mergeCell ref="N51:P51"/>
    <mergeCell ref="E24:K24"/>
    <mergeCell ref="E25:K25"/>
    <mergeCell ref="E15:K15"/>
    <mergeCell ref="E16:K16"/>
    <mergeCell ref="E17:K17"/>
    <mergeCell ref="E18:K18"/>
    <mergeCell ref="E19:K19"/>
    <mergeCell ref="V5:X5"/>
    <mergeCell ref="M6:O6"/>
    <mergeCell ref="A63:R63"/>
    <mergeCell ref="I11:K11"/>
    <mergeCell ref="A53:R53"/>
    <mergeCell ref="E20:K20"/>
    <mergeCell ref="E21:K21"/>
    <mergeCell ref="E22:K22"/>
    <mergeCell ref="E23:K23"/>
    <mergeCell ref="A43:D45"/>
    <mergeCell ref="A37:D37"/>
    <mergeCell ref="A36:D36"/>
    <mergeCell ref="A1:C3"/>
    <mergeCell ref="A5:L6"/>
    <mergeCell ref="M5:N5"/>
    <mergeCell ref="A7:C7"/>
    <mergeCell ref="A11:C11"/>
    <mergeCell ref="D11:E11"/>
    <mergeCell ref="F11:H11"/>
    <mergeCell ref="A8:X9"/>
    <mergeCell ref="E31:K31"/>
    <mergeCell ref="E32:K32"/>
    <mergeCell ref="E30:K30"/>
    <mergeCell ref="A38:D38"/>
    <mergeCell ref="A39:D39"/>
    <mergeCell ref="A40:D40"/>
    <mergeCell ref="E38:K38"/>
    <mergeCell ref="E39:K39"/>
    <mergeCell ref="E40:K40"/>
    <mergeCell ref="A34:D34"/>
    <mergeCell ref="A29:D29"/>
    <mergeCell ref="A24:D24"/>
    <mergeCell ref="A25:D25"/>
    <mergeCell ref="A26:D26"/>
    <mergeCell ref="A35:D35"/>
    <mergeCell ref="A30:D30"/>
    <mergeCell ref="A31:D31"/>
    <mergeCell ref="A32:D32"/>
    <mergeCell ref="E35:K35"/>
    <mergeCell ref="E36:K36"/>
    <mergeCell ref="A21:D21"/>
    <mergeCell ref="A22:D22"/>
    <mergeCell ref="A23:D23"/>
    <mergeCell ref="A18:D18"/>
    <mergeCell ref="A19:D19"/>
    <mergeCell ref="A20:D20"/>
    <mergeCell ref="A27:D27"/>
    <mergeCell ref="A28:D28"/>
    <mergeCell ref="P5:Q5"/>
    <mergeCell ref="S5:U5"/>
    <mergeCell ref="E37:K37"/>
    <mergeCell ref="A54:R54"/>
    <mergeCell ref="A55:R55"/>
    <mergeCell ref="A56:R56"/>
    <mergeCell ref="A15:D15"/>
    <mergeCell ref="A16:D16"/>
    <mergeCell ref="A17:D17"/>
    <mergeCell ref="E34:K34"/>
    <mergeCell ref="D1:L2"/>
    <mergeCell ref="M1:X2"/>
    <mergeCell ref="D3:L3"/>
    <mergeCell ref="M3:X3"/>
    <mergeCell ref="A4:L4"/>
    <mergeCell ref="M4:O4"/>
    <mergeCell ref="P4:X4"/>
    <mergeCell ref="P6:X6"/>
    <mergeCell ref="D7:H7"/>
    <mergeCell ref="I7:J7"/>
    <mergeCell ref="K7:L7"/>
    <mergeCell ref="M7:O7"/>
    <mergeCell ref="P7:X7"/>
  </mergeCells>
  <conditionalFormatting sqref="M1:X2">
    <cfRule type="cellIs" priority="9" dxfId="0" operator="equal" stopIfTrue="1">
      <formula>""</formula>
    </cfRule>
  </conditionalFormatting>
  <conditionalFormatting sqref="H51:J51">
    <cfRule type="cellIs" priority="7" dxfId="5" operator="equal" stopIfTrue="1">
      <formula>"Nej"</formula>
    </cfRule>
    <cfRule type="cellIs" priority="8" dxfId="6" operator="equal" stopIfTrue="1">
      <formula>"Ja"</formula>
    </cfRule>
  </conditionalFormatting>
  <conditionalFormatting sqref="N51:P51">
    <cfRule type="cellIs" priority="1" dxfId="5" operator="equal" stopIfTrue="1">
      <formula>"Nej"</formula>
    </cfRule>
    <cfRule type="cellIs" priority="2" dxfId="6" operator="equal" stopIfTrue="1">
      <formula>"Ja"</formula>
    </cfRule>
  </conditionalFormatting>
  <dataValidations count="1">
    <dataValidation type="list" allowBlank="1" showInputMessage="1" showErrorMessage="1" sqref="H51:J51 N51:P51">
      <formula1>"Ja,Nej"</formula1>
    </dataValidation>
  </dataValidations>
  <printOptions/>
  <pageMargins left="0.75" right="0.75" top="1" bottom="1" header="0" footer="0"/>
  <pageSetup orientation="portrait" paperSize="9"/>
  <legacyDrawing r:id="rId2"/>
</worksheet>
</file>

<file path=xl/worksheets/sheet13.xml><?xml version="1.0" encoding="utf-8"?>
<worksheet xmlns="http://schemas.openxmlformats.org/spreadsheetml/2006/main" xmlns:r="http://schemas.openxmlformats.org/officeDocument/2006/relationships">
  <sheetPr>
    <tabColor theme="3" tint="0.7999799847602844"/>
  </sheetPr>
  <dimension ref="A1:Z82"/>
  <sheetViews>
    <sheetView zoomScalePageLayoutView="0" workbookViewId="0" topLeftCell="A1">
      <selection activeCell="M45" sqref="M45"/>
    </sheetView>
  </sheetViews>
  <sheetFormatPr defaultColWidth="9.140625" defaultRowHeight="12.75"/>
  <cols>
    <col min="15" max="15" width="14.8515625" style="0" customWidth="1"/>
    <col min="17" max="17" width="6.28125" style="0" customWidth="1"/>
    <col min="18" max="18" width="26.421875" style="0" customWidth="1"/>
    <col min="20" max="20" width="11.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IF(Oplysningsside!I59="",IF(Oplysningsside!I48="","",Oplysningsside!I48),Oplysningsside!I59)</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296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t="s">
        <v>325</v>
      </c>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320</v>
      </c>
      <c r="B41" s="21"/>
      <c r="C41" s="21"/>
      <c r="D41" s="21"/>
      <c r="E41" s="15"/>
      <c r="F41" s="15"/>
      <c r="G41" s="15"/>
      <c r="H41" s="15"/>
      <c r="I41" s="15"/>
      <c r="J41" s="16"/>
    </row>
    <row r="42" spans="1:10" s="2" customFormat="1" ht="15" customHeight="1">
      <c r="A42" s="697"/>
      <c r="B42" s="698"/>
      <c r="C42" s="698"/>
      <c r="D42" s="698"/>
      <c r="E42" s="845" t="str">
        <f>IF('Brug af Fabrikstest Billedkvali'!D28="Fabrikstest","Modtagekontrol dokumenteres på anden vis","Modtagekontrol")</f>
        <v>Modtagekontrol</v>
      </c>
      <c r="F42" s="846"/>
      <c r="G42" s="846"/>
      <c r="H42" s="846"/>
      <c r="I42" s="846"/>
      <c r="J42" s="847"/>
    </row>
    <row r="43" spans="1:10" s="2" customFormat="1" ht="15" customHeight="1">
      <c r="A43" s="700"/>
      <c r="B43" s="701"/>
      <c r="C43" s="701"/>
      <c r="D43" s="701"/>
      <c r="E43" s="848"/>
      <c r="F43" s="849"/>
      <c r="G43" s="849"/>
      <c r="H43" s="849"/>
      <c r="I43" s="849"/>
      <c r="J43" s="850"/>
    </row>
    <row r="44" spans="1:10" s="2" customFormat="1" ht="15" customHeight="1">
      <c r="A44" s="728"/>
      <c r="B44" s="729"/>
      <c r="C44" s="729"/>
      <c r="D44" s="729"/>
      <c r="E44" s="1068" t="s">
        <v>321</v>
      </c>
      <c r="F44" s="844"/>
      <c r="G44" s="844"/>
      <c r="H44" s="844" t="s">
        <v>322</v>
      </c>
      <c r="I44" s="844"/>
      <c r="J44" s="1069"/>
    </row>
    <row r="45" spans="1:10" s="2" customFormat="1" ht="15" customHeight="1">
      <c r="A45" s="1073" t="s">
        <v>362</v>
      </c>
      <c r="B45" s="1074"/>
      <c r="C45" s="1074"/>
      <c r="D45" s="1075"/>
      <c r="E45" s="826"/>
      <c r="F45" s="821"/>
      <c r="G45" s="821"/>
      <c r="H45" s="821"/>
      <c r="I45" s="821"/>
      <c r="J45" s="827"/>
    </row>
    <row r="46" spans="1:10" s="2" customFormat="1" ht="15" customHeight="1" thickBot="1">
      <c r="A46" s="803" t="s">
        <v>363</v>
      </c>
      <c r="B46" s="804"/>
      <c r="C46" s="804"/>
      <c r="D46" s="1076"/>
      <c r="E46" s="1070"/>
      <c r="F46" s="1071"/>
      <c r="G46" s="1071"/>
      <c r="H46" s="1071"/>
      <c r="I46" s="1071"/>
      <c r="J46" s="1072"/>
    </row>
    <row r="47" spans="1:10" s="2" customFormat="1" ht="15" customHeight="1">
      <c r="A47" s="94"/>
      <c r="B47" s="85"/>
      <c r="C47" s="85"/>
      <c r="D47" s="85"/>
      <c r="E47" s="1077" t="s">
        <v>323</v>
      </c>
      <c r="F47" s="1078"/>
      <c r="G47" s="1078"/>
      <c r="H47" s="1078"/>
      <c r="I47" s="1078"/>
      <c r="J47" s="1079"/>
    </row>
    <row r="48" spans="1:10" s="2" customFormat="1" ht="15" customHeight="1" thickBot="1">
      <c r="A48" s="145"/>
      <c r="B48" s="146"/>
      <c r="C48" s="146"/>
      <c r="D48" s="146"/>
      <c r="E48" s="602" t="s">
        <v>274</v>
      </c>
      <c r="F48" s="603"/>
      <c r="G48" s="603"/>
      <c r="H48" s="748" t="str">
        <f>IF(AND(E46="",H46="",E45="",H45=""),"-",IF(OR(E46="Ja",H46="Ja",E45="Ja",H45="Ja"),"IKKE OK","OK"))</f>
        <v>-</v>
      </c>
      <c r="I48" s="749"/>
      <c r="J48" s="750"/>
    </row>
    <row r="49" ht="13.5" thickBot="1"/>
    <row r="50" spans="1:23" ht="12.75">
      <c r="A50" s="964" t="s">
        <v>43</v>
      </c>
      <c r="B50" s="965"/>
      <c r="C50" s="965"/>
      <c r="D50" s="965"/>
      <c r="E50" s="965"/>
      <c r="F50" s="965"/>
      <c r="G50" s="965"/>
      <c r="H50" s="965"/>
      <c r="I50" s="965"/>
      <c r="J50" s="965"/>
      <c r="K50" s="965"/>
      <c r="L50" s="965"/>
      <c r="M50" s="965"/>
      <c r="N50" s="965"/>
      <c r="O50" s="965"/>
      <c r="P50" s="965"/>
      <c r="Q50" s="965"/>
      <c r="R50" s="965"/>
      <c r="S50" s="965"/>
      <c r="T50" s="965"/>
      <c r="U50" s="965"/>
      <c r="V50" s="965"/>
      <c r="W50" s="966"/>
    </row>
    <row r="51" spans="1:23" ht="12">
      <c r="A51" s="515"/>
      <c r="B51" s="967"/>
      <c r="C51" s="967"/>
      <c r="D51" s="967"/>
      <c r="E51" s="967"/>
      <c r="F51" s="967"/>
      <c r="G51" s="967"/>
      <c r="H51" s="967"/>
      <c r="I51" s="967"/>
      <c r="J51" s="967"/>
      <c r="K51" s="967"/>
      <c r="L51" s="967"/>
      <c r="M51" s="967"/>
      <c r="N51" s="967"/>
      <c r="O51" s="967"/>
      <c r="P51" s="967"/>
      <c r="Q51" s="967"/>
      <c r="R51" s="967"/>
      <c r="S51" s="967"/>
      <c r="T51" s="967"/>
      <c r="U51" s="967"/>
      <c r="V51" s="967"/>
      <c r="W51" s="968"/>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969"/>
      <c r="B54" s="970"/>
      <c r="C54" s="970"/>
      <c r="D54" s="970"/>
      <c r="E54" s="970"/>
      <c r="F54" s="970"/>
      <c r="G54" s="970"/>
      <c r="H54" s="970"/>
      <c r="I54" s="970"/>
      <c r="J54" s="970"/>
      <c r="K54" s="970"/>
      <c r="L54" s="970"/>
      <c r="M54" s="970"/>
      <c r="N54" s="970"/>
      <c r="O54" s="970"/>
      <c r="P54" s="970"/>
      <c r="Q54" s="970"/>
      <c r="R54" s="970"/>
      <c r="S54" s="970"/>
      <c r="T54" s="970"/>
      <c r="U54" s="970"/>
      <c r="V54" s="970"/>
      <c r="W54" s="971"/>
    </row>
    <row r="55" spans="1:23" ht="12">
      <c r="A55" s="515"/>
      <c r="B55" s="967"/>
      <c r="C55" s="967"/>
      <c r="D55" s="967"/>
      <c r="E55" s="967"/>
      <c r="F55" s="967"/>
      <c r="G55" s="967"/>
      <c r="H55" s="967"/>
      <c r="I55" s="967"/>
      <c r="J55" s="967"/>
      <c r="K55" s="967"/>
      <c r="L55" s="967"/>
      <c r="M55" s="967"/>
      <c r="N55" s="967"/>
      <c r="O55" s="967"/>
      <c r="P55" s="967"/>
      <c r="Q55" s="967"/>
      <c r="R55" s="967"/>
      <c r="S55" s="967"/>
      <c r="T55" s="967"/>
      <c r="U55" s="967"/>
      <c r="V55" s="967"/>
      <c r="W55" s="968"/>
    </row>
    <row r="56" spans="1:23" ht="12.75" thickBot="1">
      <c r="A56" s="955"/>
      <c r="B56" s="956"/>
      <c r="C56" s="956"/>
      <c r="D56" s="956"/>
      <c r="E56" s="956"/>
      <c r="F56" s="956"/>
      <c r="G56" s="956"/>
      <c r="H56" s="956"/>
      <c r="I56" s="956"/>
      <c r="J56" s="956"/>
      <c r="K56" s="956"/>
      <c r="L56" s="956"/>
      <c r="M56" s="956"/>
      <c r="N56" s="956"/>
      <c r="O56" s="956"/>
      <c r="P56" s="956"/>
      <c r="Q56" s="956"/>
      <c r="R56" s="956"/>
      <c r="S56" s="956"/>
      <c r="T56" s="956"/>
      <c r="U56" s="956"/>
      <c r="V56" s="956"/>
      <c r="W56" s="957"/>
    </row>
    <row r="57" spans="1:23" ht="12.75" thickBot="1">
      <c r="A57" s="138"/>
      <c r="B57" s="138"/>
      <c r="C57" s="138"/>
      <c r="D57" s="138"/>
      <c r="E57" s="138"/>
      <c r="F57" s="138"/>
      <c r="G57" s="138"/>
      <c r="H57" s="138"/>
      <c r="I57" s="138"/>
      <c r="J57" s="138"/>
      <c r="K57" s="138"/>
      <c r="L57" s="138"/>
      <c r="M57" s="138"/>
      <c r="N57" s="138"/>
      <c r="O57" s="138"/>
      <c r="P57" s="138"/>
      <c r="Q57" s="138"/>
      <c r="R57" s="138"/>
      <c r="S57" s="138"/>
      <c r="T57" s="138"/>
      <c r="U57" s="138"/>
      <c r="V57" s="35"/>
      <c r="W57" s="35"/>
    </row>
    <row r="58" spans="1:23" ht="13.5" thickBot="1">
      <c r="A58" s="943" t="s">
        <v>62</v>
      </c>
      <c r="B58" s="944"/>
      <c r="C58" s="944"/>
      <c r="D58" s="944"/>
      <c r="E58" s="944"/>
      <c r="F58" s="944"/>
      <c r="G58" s="944"/>
      <c r="H58" s="944"/>
      <c r="I58" s="944"/>
      <c r="J58" s="944"/>
      <c r="K58" s="944"/>
      <c r="L58" s="944"/>
      <c r="M58" s="944"/>
      <c r="N58" s="944"/>
      <c r="O58" s="944"/>
      <c r="P58" s="944"/>
      <c r="Q58" s="944"/>
      <c r="R58" s="944"/>
      <c r="S58" s="944"/>
      <c r="T58" s="944"/>
      <c r="U58" s="944"/>
      <c r="V58" s="944"/>
      <c r="W58" s="945"/>
    </row>
    <row r="59" spans="1:23" ht="12">
      <c r="A59" s="958"/>
      <c r="B59" s="959"/>
      <c r="C59" s="959"/>
      <c r="D59" s="959"/>
      <c r="E59" s="959"/>
      <c r="F59" s="959"/>
      <c r="G59" s="959"/>
      <c r="H59" s="959"/>
      <c r="I59" s="959"/>
      <c r="J59" s="959"/>
      <c r="K59" s="959"/>
      <c r="L59" s="959"/>
      <c r="M59" s="959"/>
      <c r="N59" s="959"/>
      <c r="O59" s="959"/>
      <c r="P59" s="959"/>
      <c r="Q59" s="959"/>
      <c r="R59" s="959"/>
      <c r="S59" s="959"/>
      <c r="T59" s="959"/>
      <c r="U59" s="959"/>
      <c r="V59" s="959"/>
      <c r="W59" s="960"/>
    </row>
    <row r="60" spans="1:23" ht="12">
      <c r="A60" s="518"/>
      <c r="B60" s="399"/>
      <c r="C60" s="399"/>
      <c r="D60" s="399"/>
      <c r="E60" s="399"/>
      <c r="F60" s="399"/>
      <c r="G60" s="399"/>
      <c r="H60" s="399"/>
      <c r="I60" s="399"/>
      <c r="J60" s="399"/>
      <c r="K60" s="399"/>
      <c r="L60" s="399"/>
      <c r="M60" s="399"/>
      <c r="N60" s="399"/>
      <c r="O60" s="399"/>
      <c r="P60" s="399"/>
      <c r="Q60" s="399"/>
      <c r="R60" s="399"/>
      <c r="S60" s="399"/>
      <c r="T60" s="399"/>
      <c r="U60" s="399"/>
      <c r="V60" s="399"/>
      <c r="W60" s="963"/>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75" thickBot="1">
      <c r="A64" s="961"/>
      <c r="B64" s="405"/>
      <c r="C64" s="405"/>
      <c r="D64" s="405"/>
      <c r="E64" s="405"/>
      <c r="F64" s="405"/>
      <c r="G64" s="405"/>
      <c r="H64" s="405"/>
      <c r="I64" s="405"/>
      <c r="J64" s="405"/>
      <c r="K64" s="405"/>
      <c r="L64" s="405"/>
      <c r="M64" s="405"/>
      <c r="N64" s="405"/>
      <c r="O64" s="405"/>
      <c r="P64" s="405"/>
      <c r="Q64" s="405"/>
      <c r="R64" s="405"/>
      <c r="S64" s="405"/>
      <c r="T64" s="405"/>
      <c r="U64" s="405"/>
      <c r="V64" s="405"/>
      <c r="W64" s="962"/>
    </row>
    <row r="82" ht="12">
      <c r="T82" s="129" t="s">
        <v>282</v>
      </c>
    </row>
  </sheetData>
  <sheetProtection sheet="1"/>
  <mergeCells count="103">
    <mergeCell ref="A18:D18"/>
    <mergeCell ref="E18:K18"/>
    <mergeCell ref="A16:D16"/>
    <mergeCell ref="E16:K16"/>
    <mergeCell ref="A1:C3"/>
    <mergeCell ref="D1:L2"/>
    <mergeCell ref="D3:L3"/>
    <mergeCell ref="I7:J7"/>
    <mergeCell ref="M1:X2"/>
    <mergeCell ref="A17:D17"/>
    <mergeCell ref="E17:K17"/>
    <mergeCell ref="A7:C7"/>
    <mergeCell ref="D7:H7"/>
    <mergeCell ref="K7:L7"/>
    <mergeCell ref="M6:O6"/>
    <mergeCell ref="P6:X6"/>
    <mergeCell ref="A15:D15"/>
    <mergeCell ref="E15:K15"/>
    <mergeCell ref="M3:X3"/>
    <mergeCell ref="A4:L4"/>
    <mergeCell ref="M4:O4"/>
    <mergeCell ref="P4:X4"/>
    <mergeCell ref="A5:L6"/>
    <mergeCell ref="M5:N5"/>
    <mergeCell ref="P5:Q5"/>
    <mergeCell ref="S5:U5"/>
    <mergeCell ref="V5:X5"/>
    <mergeCell ref="M7:O7"/>
    <mergeCell ref="P7:X7"/>
    <mergeCell ref="A8:X9"/>
    <mergeCell ref="A14:D14"/>
    <mergeCell ref="E14:K14"/>
    <mergeCell ref="A11:C11"/>
    <mergeCell ref="D11:E11"/>
    <mergeCell ref="F11:K11"/>
    <mergeCell ref="L11:N11"/>
    <mergeCell ref="A19:D19"/>
    <mergeCell ref="E19:K19"/>
    <mergeCell ref="A20:D20"/>
    <mergeCell ref="E20:K20"/>
    <mergeCell ref="A21:D21"/>
    <mergeCell ref="E21:K21"/>
    <mergeCell ref="A22:D22"/>
    <mergeCell ref="E22:K22"/>
    <mergeCell ref="A23:D23"/>
    <mergeCell ref="E23:K23"/>
    <mergeCell ref="A24:D24"/>
    <mergeCell ref="E24:K24"/>
    <mergeCell ref="A25:D25"/>
    <mergeCell ref="E25:K25"/>
    <mergeCell ref="A26:D26"/>
    <mergeCell ref="E26:K26"/>
    <mergeCell ref="A27:D27"/>
    <mergeCell ref="E27:K27"/>
    <mergeCell ref="A28:D28"/>
    <mergeCell ref="E28:K28"/>
    <mergeCell ref="A29:D29"/>
    <mergeCell ref="E29:K29"/>
    <mergeCell ref="A30:D30"/>
    <mergeCell ref="E30:K30"/>
    <mergeCell ref="E31:K31"/>
    <mergeCell ref="A33:D33"/>
    <mergeCell ref="E33:K33"/>
    <mergeCell ref="A34:D34"/>
    <mergeCell ref="E34:K34"/>
    <mergeCell ref="E36:K36"/>
    <mergeCell ref="A35:D35"/>
    <mergeCell ref="E35:K35"/>
    <mergeCell ref="A36:D36"/>
    <mergeCell ref="A31:D31"/>
    <mergeCell ref="A37:D37"/>
    <mergeCell ref="E37:K37"/>
    <mergeCell ref="A46:D46"/>
    <mergeCell ref="E47:J47"/>
    <mergeCell ref="A38:D38"/>
    <mergeCell ref="E38:K38"/>
    <mergeCell ref="A39:D39"/>
    <mergeCell ref="E39:K39"/>
    <mergeCell ref="A42:D44"/>
    <mergeCell ref="E42:J43"/>
    <mergeCell ref="A45:D45"/>
    <mergeCell ref="E45:G45"/>
    <mergeCell ref="A56:W56"/>
    <mergeCell ref="A58:W58"/>
    <mergeCell ref="A59:W59"/>
    <mergeCell ref="H45:J45"/>
    <mergeCell ref="A60:W60"/>
    <mergeCell ref="E48:G48"/>
    <mergeCell ref="H48:J48"/>
    <mergeCell ref="A50:W50"/>
    <mergeCell ref="A51:W51"/>
    <mergeCell ref="A52:W52"/>
    <mergeCell ref="A53:W53"/>
    <mergeCell ref="A61:W61"/>
    <mergeCell ref="A62:W62"/>
    <mergeCell ref="A63:W63"/>
    <mergeCell ref="A64:W64"/>
    <mergeCell ref="E44:G44"/>
    <mergeCell ref="H44:J44"/>
    <mergeCell ref="E46:G46"/>
    <mergeCell ref="H46:J46"/>
    <mergeCell ref="A54:W54"/>
    <mergeCell ref="A55:W55"/>
  </mergeCells>
  <conditionalFormatting sqref="M1:X2">
    <cfRule type="cellIs" priority="3" dxfId="0" operator="equal" stopIfTrue="1">
      <formula>""</formula>
    </cfRule>
  </conditionalFormatting>
  <conditionalFormatting sqref="H48:J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E45:J46">
      <formula1>"Ja,Nej"</formula1>
    </dataValidation>
  </dataValidation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sheetPr>
    <tabColor rgb="FF92D050"/>
  </sheetPr>
  <dimension ref="A1:AU95"/>
  <sheetViews>
    <sheetView zoomScalePageLayoutView="0" workbookViewId="0" topLeftCell="A1">
      <selection activeCell="M36" sqref="M36:N45"/>
    </sheetView>
  </sheetViews>
  <sheetFormatPr defaultColWidth="9.140625" defaultRowHeight="12.75"/>
  <cols>
    <col min="14" max="14" width="12.28125" style="0" customWidth="1"/>
    <col min="15" max="15" width="16.57421875" style="0" customWidth="1"/>
    <col min="17" max="17" width="14.00390625" style="0" customWidth="1"/>
    <col min="18" max="18" width="20.00390625" style="0" customWidth="1"/>
    <col min="21" max="21" width="11.421875" style="0" customWidth="1"/>
    <col min="26" max="28" width="9.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IF(Oplysningsside!I60="",IF(Oplysningsside!I48="","",Oplysningsside!I48),Oplysningsside!I60)</f>
      </c>
      <c r="P5" s="453" t="s">
        <v>204</v>
      </c>
      <c r="Q5" s="450"/>
      <c r="R5" s="128">
        <f>IF(Oplysningsside!L60="",IF(Oplysningsside!L48="","",Oplysningsside!L48),Oplysningsside!L60)</f>
      </c>
      <c r="S5" s="301" t="s">
        <v>203</v>
      </c>
      <c r="T5" s="302"/>
      <c r="U5" s="302"/>
      <c r="V5" s="450">
        <f>IF(Oplysningsside!O60="",IF(Oplysningsside!O48="","",Oplysningsside!O48),Oplysningsside!O60)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307</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345">
        <f>+Oplysningsside!J9</f>
        <v>43077</v>
      </c>
      <c r="J11" s="346"/>
      <c r="K11" s="347"/>
    </row>
    <row r="12" spans="1:44"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row>
    <row r="13" spans="1:44" ht="12.75" customHeight="1">
      <c r="A13" s="1099" t="s">
        <v>167</v>
      </c>
      <c r="B13" s="1100"/>
      <c r="C13" s="1100"/>
      <c r="D13" s="1100"/>
      <c r="E13" s="1100"/>
      <c r="F13" s="1100"/>
      <c r="G13" s="1100"/>
      <c r="H13" s="1100"/>
      <c r="I13" s="1100"/>
      <c r="J13" s="1100"/>
      <c r="K13" s="1100"/>
      <c r="L13" s="1101"/>
      <c r="M13" s="188"/>
      <c r="N13" s="189"/>
      <c r="O13" s="1111" t="s">
        <v>297</v>
      </c>
      <c r="P13" s="1112"/>
      <c r="Q13" s="1112"/>
      <c r="R13" s="1112"/>
      <c r="S13" s="1112"/>
      <c r="T13" s="1112"/>
      <c r="U13" s="1112"/>
      <c r="V13" s="1112"/>
      <c r="W13" s="1112"/>
      <c r="X13" s="1112"/>
      <c r="Y13" s="1112"/>
      <c r="Z13" s="1112"/>
      <c r="AA13" s="1112"/>
      <c r="AB13" s="1113"/>
      <c r="AC13" s="964" t="s">
        <v>8</v>
      </c>
      <c r="AD13" s="965"/>
      <c r="AE13" s="965"/>
      <c r="AF13" s="965"/>
      <c r="AG13" s="965"/>
      <c r="AH13" s="965"/>
      <c r="AI13" s="965"/>
      <c r="AJ13" s="965"/>
      <c r="AK13" s="965"/>
      <c r="AL13" s="965"/>
      <c r="AM13" s="965"/>
      <c r="AN13" s="965"/>
      <c r="AO13" s="965"/>
      <c r="AP13" s="965"/>
      <c r="AQ13" s="965"/>
      <c r="AR13" s="966"/>
    </row>
    <row r="14" spans="1:44" ht="13.5" customHeight="1" thickBot="1">
      <c r="A14" s="1102"/>
      <c r="B14" s="1103"/>
      <c r="C14" s="1103"/>
      <c r="D14" s="1103"/>
      <c r="E14" s="1103"/>
      <c r="F14" s="1103"/>
      <c r="G14" s="1103"/>
      <c r="H14" s="1103"/>
      <c r="I14" s="1103"/>
      <c r="J14" s="1103"/>
      <c r="K14" s="1103"/>
      <c r="L14" s="1104"/>
      <c r="M14" s="1114" t="s">
        <v>339</v>
      </c>
      <c r="N14" s="1115"/>
      <c r="O14" s="1115"/>
      <c r="P14" s="1115"/>
      <c r="Q14" s="1143" t="s">
        <v>168</v>
      </c>
      <c r="R14" s="1143"/>
      <c r="S14" s="1143"/>
      <c r="T14" s="1115" t="s">
        <v>169</v>
      </c>
      <c r="U14" s="1115"/>
      <c r="V14" s="1115"/>
      <c r="W14" s="1115"/>
      <c r="X14" s="1115"/>
      <c r="Y14" s="1115"/>
      <c r="Z14" s="1115" t="s">
        <v>202</v>
      </c>
      <c r="AA14" s="1115"/>
      <c r="AB14" s="1122"/>
      <c r="AC14" s="1114" t="s">
        <v>339</v>
      </c>
      <c r="AD14" s="1115"/>
      <c r="AE14" s="1115"/>
      <c r="AF14" s="1115"/>
      <c r="AG14" s="1167" t="s">
        <v>168</v>
      </c>
      <c r="AH14" s="1167"/>
      <c r="AI14" s="1168"/>
      <c r="AJ14" s="1163" t="s">
        <v>169</v>
      </c>
      <c r="AK14" s="1164"/>
      <c r="AL14" s="1164"/>
      <c r="AM14" s="1164"/>
      <c r="AN14" s="1164"/>
      <c r="AO14" s="1165"/>
      <c r="AP14" s="1160" t="s">
        <v>170</v>
      </c>
      <c r="AQ14" s="1161"/>
      <c r="AR14" s="1162"/>
    </row>
    <row r="15" spans="1:44" ht="12.75" customHeight="1">
      <c r="A15" s="1141" t="s">
        <v>172</v>
      </c>
      <c r="B15" s="1106"/>
      <c r="C15" s="1105" t="s">
        <v>12</v>
      </c>
      <c r="D15" s="1139"/>
      <c r="E15" s="1105" t="s">
        <v>175</v>
      </c>
      <c r="F15" s="1106"/>
      <c r="G15" s="1105" t="s">
        <v>176</v>
      </c>
      <c r="H15" s="1106"/>
      <c r="I15" s="1105" t="s">
        <v>136</v>
      </c>
      <c r="J15" s="1106"/>
      <c r="K15" s="1169" t="s">
        <v>177</v>
      </c>
      <c r="L15" s="1170"/>
      <c r="M15" s="1207" t="s">
        <v>173</v>
      </c>
      <c r="N15" s="1208"/>
      <c r="O15" s="1209" t="s">
        <v>174</v>
      </c>
      <c r="P15" s="1210"/>
      <c r="Q15" s="1186" t="s">
        <v>178</v>
      </c>
      <c r="R15" s="1187"/>
      <c r="S15" s="1188"/>
      <c r="T15" s="1186" t="s">
        <v>179</v>
      </c>
      <c r="U15" s="1187"/>
      <c r="V15" s="1188"/>
      <c r="W15" s="1186" t="s">
        <v>180</v>
      </c>
      <c r="X15" s="1187"/>
      <c r="Y15" s="1188"/>
      <c r="Z15" s="1183"/>
      <c r="AA15" s="1184"/>
      <c r="AB15" s="1185"/>
      <c r="AC15" s="1141" t="s">
        <v>173</v>
      </c>
      <c r="AD15" s="1139"/>
      <c r="AE15" s="1105" t="s">
        <v>174</v>
      </c>
      <c r="AF15" s="1139"/>
      <c r="AG15" s="1179" t="s">
        <v>178</v>
      </c>
      <c r="AH15" s="1179"/>
      <c r="AI15" s="1180"/>
      <c r="AJ15" s="1186" t="s">
        <v>179</v>
      </c>
      <c r="AK15" s="1187"/>
      <c r="AL15" s="1188"/>
      <c r="AM15" s="1186" t="s">
        <v>180</v>
      </c>
      <c r="AN15" s="1187"/>
      <c r="AO15" s="1188"/>
      <c r="AP15" s="1183" t="s">
        <v>181</v>
      </c>
      <c r="AQ15" s="1184"/>
      <c r="AR15" s="1185"/>
    </row>
    <row r="16" spans="1:44" ht="13.5" customHeight="1">
      <c r="A16" s="1142"/>
      <c r="B16" s="1108"/>
      <c r="C16" s="1107"/>
      <c r="D16" s="1140"/>
      <c r="E16" s="1107"/>
      <c r="F16" s="1108"/>
      <c r="G16" s="1107"/>
      <c r="H16" s="1108"/>
      <c r="I16" s="1107"/>
      <c r="J16" s="1108"/>
      <c r="K16" s="1171"/>
      <c r="L16" s="1172"/>
      <c r="M16" s="1142"/>
      <c r="N16" s="1108"/>
      <c r="O16" s="1107"/>
      <c r="P16" s="1140"/>
      <c r="Q16" s="1171"/>
      <c r="R16" s="1181"/>
      <c r="S16" s="1182"/>
      <c r="T16" s="1171"/>
      <c r="U16" s="1181"/>
      <c r="V16" s="1182"/>
      <c r="W16" s="1171"/>
      <c r="X16" s="1181"/>
      <c r="Y16" s="1182"/>
      <c r="Z16" s="1176"/>
      <c r="AA16" s="1177"/>
      <c r="AB16" s="1178"/>
      <c r="AC16" s="1142"/>
      <c r="AD16" s="1140"/>
      <c r="AE16" s="1107"/>
      <c r="AF16" s="1140"/>
      <c r="AG16" s="1181"/>
      <c r="AH16" s="1181"/>
      <c r="AI16" s="1182"/>
      <c r="AJ16" s="1171"/>
      <c r="AK16" s="1181"/>
      <c r="AL16" s="1182"/>
      <c r="AM16" s="1171"/>
      <c r="AN16" s="1181"/>
      <c r="AO16" s="1182"/>
      <c r="AP16" s="1176"/>
      <c r="AQ16" s="1177"/>
      <c r="AR16" s="1178"/>
    </row>
    <row r="17" spans="1:44" ht="12.75" customHeight="1">
      <c r="A17" s="488"/>
      <c r="B17" s="432"/>
      <c r="C17" s="431"/>
      <c r="D17" s="1089"/>
      <c r="E17" s="431"/>
      <c r="F17" s="1089"/>
      <c r="G17" s="431"/>
      <c r="H17" s="432"/>
      <c r="I17" s="431"/>
      <c r="J17" s="1089"/>
      <c r="K17" s="431"/>
      <c r="L17" s="433"/>
      <c r="M17" s="488"/>
      <c r="N17" s="1089"/>
      <c r="O17" s="1212"/>
      <c r="P17" s="1213"/>
      <c r="Q17" s="399"/>
      <c r="R17" s="399"/>
      <c r="S17" s="399"/>
      <c r="T17" s="1094" t="str">
        <f aca="true" t="shared" si="0" ref="T17:T33">IF(Q17="","-",$O$17*Q17*M17/C17)</f>
        <v>-</v>
      </c>
      <c r="U17" s="1095"/>
      <c r="V17" s="1096"/>
      <c r="W17" s="1091" t="str">
        <f>IF(T17="-","-",T17/K17)</f>
        <v>-</v>
      </c>
      <c r="X17" s="1092"/>
      <c r="Y17" s="1093"/>
      <c r="Z17" s="480"/>
      <c r="AA17" s="480"/>
      <c r="AB17" s="517"/>
      <c r="AC17" s="488"/>
      <c r="AD17" s="1089"/>
      <c r="AE17" s="1212"/>
      <c r="AF17" s="1213"/>
      <c r="AG17" s="967"/>
      <c r="AH17" s="967"/>
      <c r="AI17" s="398"/>
      <c r="AJ17" s="1088" t="str">
        <f aca="true" t="shared" si="1" ref="AJ17:AJ33">IF(AG17="","-",$AE$17*AG17*AC17/C17)</f>
        <v>-</v>
      </c>
      <c r="AK17" s="1088"/>
      <c r="AL17" s="1088"/>
      <c r="AM17" s="1090" t="str">
        <f aca="true" t="shared" si="2" ref="AM17:AM33">IF(AJ17="-","-",AJ17/K17)</f>
        <v>-</v>
      </c>
      <c r="AN17" s="1090"/>
      <c r="AO17" s="1090"/>
      <c r="AP17" s="1086" t="str">
        <f>IF(AG17="","-",(AJ17-T17)/T17)</f>
        <v>-</v>
      </c>
      <c r="AQ17" s="1086"/>
      <c r="AR17" s="1087"/>
    </row>
    <row r="18" spans="1:44" ht="12.75" customHeight="1">
      <c r="A18" s="488"/>
      <c r="B18" s="432"/>
      <c r="C18" s="431"/>
      <c r="D18" s="1089"/>
      <c r="E18" s="431"/>
      <c r="F18" s="1089"/>
      <c r="G18" s="431"/>
      <c r="H18" s="432"/>
      <c r="I18" s="431"/>
      <c r="J18" s="1089"/>
      <c r="K18" s="431"/>
      <c r="L18" s="433"/>
      <c r="M18" s="488"/>
      <c r="N18" s="1089"/>
      <c r="O18" s="1214"/>
      <c r="P18" s="1083"/>
      <c r="Q18" s="399"/>
      <c r="R18" s="399"/>
      <c r="S18" s="399"/>
      <c r="T18" s="1094" t="str">
        <f t="shared" si="0"/>
        <v>-</v>
      </c>
      <c r="U18" s="1095"/>
      <c r="V18" s="1096"/>
      <c r="W18" s="1091" t="str">
        <f aca="true" t="shared" si="3" ref="W18:W33">IF(T18="-","-",T18/K18)</f>
        <v>-</v>
      </c>
      <c r="X18" s="1092"/>
      <c r="Y18" s="1093"/>
      <c r="Z18" s="480"/>
      <c r="AA18" s="480"/>
      <c r="AB18" s="517"/>
      <c r="AC18" s="488"/>
      <c r="AD18" s="1089"/>
      <c r="AE18" s="1214"/>
      <c r="AF18" s="1083"/>
      <c r="AG18" s="967"/>
      <c r="AH18" s="967"/>
      <c r="AI18" s="398"/>
      <c r="AJ18" s="1088" t="str">
        <f t="shared" si="1"/>
        <v>-</v>
      </c>
      <c r="AK18" s="1088"/>
      <c r="AL18" s="1088"/>
      <c r="AM18" s="1090" t="str">
        <f t="shared" si="2"/>
        <v>-</v>
      </c>
      <c r="AN18" s="1090"/>
      <c r="AO18" s="1090"/>
      <c r="AP18" s="1086" t="str">
        <f aca="true" t="shared" si="4" ref="AP18:AP33">IF(AG18="","-",(AJ18-T18)/T18)</f>
        <v>-</v>
      </c>
      <c r="AQ18" s="1086"/>
      <c r="AR18" s="1087"/>
    </row>
    <row r="19" spans="1:44" ht="12.75">
      <c r="A19" s="488"/>
      <c r="B19" s="432"/>
      <c r="C19" s="431"/>
      <c r="D19" s="1089"/>
      <c r="E19" s="431"/>
      <c r="F19" s="1089"/>
      <c r="G19" s="431"/>
      <c r="H19" s="432"/>
      <c r="I19" s="431"/>
      <c r="J19" s="1089"/>
      <c r="K19" s="431"/>
      <c r="L19" s="433"/>
      <c r="M19" s="488"/>
      <c r="N19" s="1089"/>
      <c r="O19" s="1214"/>
      <c r="P19" s="1083"/>
      <c r="Q19" s="399"/>
      <c r="R19" s="399"/>
      <c r="S19" s="399"/>
      <c r="T19" s="1094" t="str">
        <f t="shared" si="0"/>
        <v>-</v>
      </c>
      <c r="U19" s="1095"/>
      <c r="V19" s="1096"/>
      <c r="W19" s="1091" t="str">
        <f t="shared" si="3"/>
        <v>-</v>
      </c>
      <c r="X19" s="1092"/>
      <c r="Y19" s="1093"/>
      <c r="Z19" s="480"/>
      <c r="AA19" s="480"/>
      <c r="AB19" s="517"/>
      <c r="AC19" s="488"/>
      <c r="AD19" s="1089"/>
      <c r="AE19" s="1214"/>
      <c r="AF19" s="1083"/>
      <c r="AG19" s="967"/>
      <c r="AH19" s="967"/>
      <c r="AI19" s="398"/>
      <c r="AJ19" s="1088" t="str">
        <f t="shared" si="1"/>
        <v>-</v>
      </c>
      <c r="AK19" s="1088"/>
      <c r="AL19" s="1088"/>
      <c r="AM19" s="1090" t="str">
        <f t="shared" si="2"/>
        <v>-</v>
      </c>
      <c r="AN19" s="1090"/>
      <c r="AO19" s="1090"/>
      <c r="AP19" s="1086" t="str">
        <f t="shared" si="4"/>
        <v>-</v>
      </c>
      <c r="AQ19" s="1086"/>
      <c r="AR19" s="1087"/>
    </row>
    <row r="20" spans="1:44" ht="12.75">
      <c r="A20" s="488"/>
      <c r="B20" s="432"/>
      <c r="C20" s="431"/>
      <c r="D20" s="1089"/>
      <c r="E20" s="431"/>
      <c r="F20" s="1089"/>
      <c r="G20" s="431"/>
      <c r="H20" s="432"/>
      <c r="I20" s="431"/>
      <c r="J20" s="1089"/>
      <c r="K20" s="431"/>
      <c r="L20" s="433"/>
      <c r="M20" s="488"/>
      <c r="N20" s="1089"/>
      <c r="O20" s="1214"/>
      <c r="P20" s="1083"/>
      <c r="Q20" s="399"/>
      <c r="R20" s="399"/>
      <c r="S20" s="399"/>
      <c r="T20" s="1094" t="str">
        <f t="shared" si="0"/>
        <v>-</v>
      </c>
      <c r="U20" s="1095"/>
      <c r="V20" s="1096"/>
      <c r="W20" s="1091" t="str">
        <f t="shared" si="3"/>
        <v>-</v>
      </c>
      <c r="X20" s="1092"/>
      <c r="Y20" s="1093"/>
      <c r="Z20" s="480"/>
      <c r="AA20" s="480"/>
      <c r="AB20" s="517"/>
      <c r="AC20" s="488"/>
      <c r="AD20" s="1089"/>
      <c r="AE20" s="1214"/>
      <c r="AF20" s="1083"/>
      <c r="AG20" s="967"/>
      <c r="AH20" s="967"/>
      <c r="AI20" s="398"/>
      <c r="AJ20" s="1088" t="str">
        <f t="shared" si="1"/>
        <v>-</v>
      </c>
      <c r="AK20" s="1088"/>
      <c r="AL20" s="1088"/>
      <c r="AM20" s="1090" t="str">
        <f t="shared" si="2"/>
        <v>-</v>
      </c>
      <c r="AN20" s="1090"/>
      <c r="AO20" s="1090"/>
      <c r="AP20" s="1086" t="str">
        <f t="shared" si="4"/>
        <v>-</v>
      </c>
      <c r="AQ20" s="1086"/>
      <c r="AR20" s="1087"/>
    </row>
    <row r="21" spans="1:44" ht="12.75">
      <c r="A21" s="488"/>
      <c r="B21" s="432"/>
      <c r="C21" s="431"/>
      <c r="D21" s="1089"/>
      <c r="E21" s="431"/>
      <c r="F21" s="1089"/>
      <c r="G21" s="431"/>
      <c r="H21" s="432"/>
      <c r="I21" s="431"/>
      <c r="J21" s="1089"/>
      <c r="K21" s="431"/>
      <c r="L21" s="433"/>
      <c r="M21" s="488"/>
      <c r="N21" s="1089"/>
      <c r="O21" s="1214"/>
      <c r="P21" s="1083"/>
      <c r="Q21" s="399"/>
      <c r="R21" s="399"/>
      <c r="S21" s="399"/>
      <c r="T21" s="1094" t="str">
        <f t="shared" si="0"/>
        <v>-</v>
      </c>
      <c r="U21" s="1095"/>
      <c r="V21" s="1096"/>
      <c r="W21" s="1091" t="str">
        <f t="shared" si="3"/>
        <v>-</v>
      </c>
      <c r="X21" s="1092"/>
      <c r="Y21" s="1093"/>
      <c r="Z21" s="480"/>
      <c r="AA21" s="480"/>
      <c r="AB21" s="517"/>
      <c r="AC21" s="488"/>
      <c r="AD21" s="1089"/>
      <c r="AE21" s="1214"/>
      <c r="AF21" s="1083"/>
      <c r="AG21" s="967"/>
      <c r="AH21" s="967"/>
      <c r="AI21" s="398"/>
      <c r="AJ21" s="1088" t="str">
        <f t="shared" si="1"/>
        <v>-</v>
      </c>
      <c r="AK21" s="1088"/>
      <c r="AL21" s="1088"/>
      <c r="AM21" s="1090" t="str">
        <f t="shared" si="2"/>
        <v>-</v>
      </c>
      <c r="AN21" s="1090"/>
      <c r="AO21" s="1090"/>
      <c r="AP21" s="1086" t="str">
        <f t="shared" si="4"/>
        <v>-</v>
      </c>
      <c r="AQ21" s="1086"/>
      <c r="AR21" s="1087"/>
    </row>
    <row r="22" spans="1:44" ht="12.75">
      <c r="A22" s="488"/>
      <c r="B22" s="432"/>
      <c r="C22" s="431"/>
      <c r="D22" s="1089"/>
      <c r="E22" s="431"/>
      <c r="F22" s="1089"/>
      <c r="G22" s="431"/>
      <c r="H22" s="432"/>
      <c r="I22" s="431"/>
      <c r="J22" s="1089"/>
      <c r="K22" s="431"/>
      <c r="L22" s="433"/>
      <c r="M22" s="488"/>
      <c r="N22" s="1089"/>
      <c r="O22" s="1214"/>
      <c r="P22" s="1083"/>
      <c r="Q22" s="399"/>
      <c r="R22" s="399"/>
      <c r="S22" s="399"/>
      <c r="T22" s="1094" t="str">
        <f t="shared" si="0"/>
        <v>-</v>
      </c>
      <c r="U22" s="1095"/>
      <c r="V22" s="1096"/>
      <c r="W22" s="1091" t="str">
        <f t="shared" si="3"/>
        <v>-</v>
      </c>
      <c r="X22" s="1092"/>
      <c r="Y22" s="1093"/>
      <c r="Z22" s="480"/>
      <c r="AA22" s="480"/>
      <c r="AB22" s="517"/>
      <c r="AC22" s="488"/>
      <c r="AD22" s="1089"/>
      <c r="AE22" s="1214"/>
      <c r="AF22" s="1083"/>
      <c r="AG22" s="967"/>
      <c r="AH22" s="967"/>
      <c r="AI22" s="398"/>
      <c r="AJ22" s="1088" t="str">
        <f t="shared" si="1"/>
        <v>-</v>
      </c>
      <c r="AK22" s="1088"/>
      <c r="AL22" s="1088"/>
      <c r="AM22" s="1090" t="str">
        <f t="shared" si="2"/>
        <v>-</v>
      </c>
      <c r="AN22" s="1090"/>
      <c r="AO22" s="1090"/>
      <c r="AP22" s="1086" t="str">
        <f t="shared" si="4"/>
        <v>-</v>
      </c>
      <c r="AQ22" s="1086"/>
      <c r="AR22" s="1087"/>
    </row>
    <row r="23" spans="1:44" ht="12.75">
      <c r="A23" s="488"/>
      <c r="B23" s="432"/>
      <c r="C23" s="431"/>
      <c r="D23" s="1089"/>
      <c r="E23" s="431"/>
      <c r="F23" s="1089"/>
      <c r="G23" s="431"/>
      <c r="H23" s="432"/>
      <c r="I23" s="431"/>
      <c r="J23" s="1089"/>
      <c r="K23" s="431"/>
      <c r="L23" s="433"/>
      <c r="M23" s="488"/>
      <c r="N23" s="1089"/>
      <c r="O23" s="1214"/>
      <c r="P23" s="1083"/>
      <c r="Q23" s="399"/>
      <c r="R23" s="399"/>
      <c r="S23" s="399"/>
      <c r="T23" s="1094" t="str">
        <f t="shared" si="0"/>
        <v>-</v>
      </c>
      <c r="U23" s="1095"/>
      <c r="V23" s="1096"/>
      <c r="W23" s="1091" t="str">
        <f t="shared" si="3"/>
        <v>-</v>
      </c>
      <c r="X23" s="1092"/>
      <c r="Y23" s="1093"/>
      <c r="Z23" s="480"/>
      <c r="AA23" s="480"/>
      <c r="AB23" s="517"/>
      <c r="AC23" s="488"/>
      <c r="AD23" s="1089"/>
      <c r="AE23" s="1214"/>
      <c r="AF23" s="1083"/>
      <c r="AG23" s="967"/>
      <c r="AH23" s="967"/>
      <c r="AI23" s="398"/>
      <c r="AJ23" s="1088" t="str">
        <f t="shared" si="1"/>
        <v>-</v>
      </c>
      <c r="AK23" s="1088"/>
      <c r="AL23" s="1088"/>
      <c r="AM23" s="1090" t="str">
        <f t="shared" si="2"/>
        <v>-</v>
      </c>
      <c r="AN23" s="1090"/>
      <c r="AO23" s="1090"/>
      <c r="AP23" s="1086" t="str">
        <f t="shared" si="4"/>
        <v>-</v>
      </c>
      <c r="AQ23" s="1086"/>
      <c r="AR23" s="1087"/>
    </row>
    <row r="24" spans="1:44" ht="12.75">
      <c r="A24" s="488"/>
      <c r="B24" s="432"/>
      <c r="C24" s="431"/>
      <c r="D24" s="1089"/>
      <c r="E24" s="431"/>
      <c r="F24" s="1089"/>
      <c r="G24" s="431"/>
      <c r="H24" s="432"/>
      <c r="I24" s="431"/>
      <c r="J24" s="1089"/>
      <c r="K24" s="431"/>
      <c r="L24" s="433"/>
      <c r="M24" s="488"/>
      <c r="N24" s="1089"/>
      <c r="O24" s="1214"/>
      <c r="P24" s="1083"/>
      <c r="Q24" s="399"/>
      <c r="R24" s="399"/>
      <c r="S24" s="399"/>
      <c r="T24" s="1094" t="str">
        <f t="shared" si="0"/>
        <v>-</v>
      </c>
      <c r="U24" s="1095"/>
      <c r="V24" s="1096"/>
      <c r="W24" s="1091" t="str">
        <f t="shared" si="3"/>
        <v>-</v>
      </c>
      <c r="X24" s="1092"/>
      <c r="Y24" s="1093"/>
      <c r="Z24" s="480"/>
      <c r="AA24" s="480"/>
      <c r="AB24" s="517"/>
      <c r="AC24" s="488"/>
      <c r="AD24" s="1089"/>
      <c r="AE24" s="1214"/>
      <c r="AF24" s="1083"/>
      <c r="AG24" s="967"/>
      <c r="AH24" s="967"/>
      <c r="AI24" s="398"/>
      <c r="AJ24" s="1088" t="str">
        <f t="shared" si="1"/>
        <v>-</v>
      </c>
      <c r="AK24" s="1088"/>
      <c r="AL24" s="1088"/>
      <c r="AM24" s="1090" t="str">
        <f t="shared" si="2"/>
        <v>-</v>
      </c>
      <c r="AN24" s="1090"/>
      <c r="AO24" s="1090"/>
      <c r="AP24" s="1086" t="str">
        <f t="shared" si="4"/>
        <v>-</v>
      </c>
      <c r="AQ24" s="1086"/>
      <c r="AR24" s="1087"/>
    </row>
    <row r="25" spans="1:44" ht="12.75">
      <c r="A25" s="488"/>
      <c r="B25" s="432"/>
      <c r="C25" s="431"/>
      <c r="D25" s="1089"/>
      <c r="E25" s="431"/>
      <c r="F25" s="1089"/>
      <c r="G25" s="431"/>
      <c r="H25" s="432"/>
      <c r="I25" s="431"/>
      <c r="J25" s="1089"/>
      <c r="K25" s="431"/>
      <c r="L25" s="433"/>
      <c r="M25" s="488"/>
      <c r="N25" s="1089"/>
      <c r="O25" s="1214"/>
      <c r="P25" s="1083"/>
      <c r="Q25" s="399"/>
      <c r="R25" s="399"/>
      <c r="S25" s="399"/>
      <c r="T25" s="1094" t="str">
        <f t="shared" si="0"/>
        <v>-</v>
      </c>
      <c r="U25" s="1095"/>
      <c r="V25" s="1096"/>
      <c r="W25" s="1091" t="str">
        <f t="shared" si="3"/>
        <v>-</v>
      </c>
      <c r="X25" s="1092"/>
      <c r="Y25" s="1093"/>
      <c r="Z25" s="480"/>
      <c r="AA25" s="480"/>
      <c r="AB25" s="517"/>
      <c r="AC25" s="488"/>
      <c r="AD25" s="1089"/>
      <c r="AE25" s="1214"/>
      <c r="AF25" s="1083"/>
      <c r="AG25" s="967"/>
      <c r="AH25" s="967"/>
      <c r="AI25" s="398"/>
      <c r="AJ25" s="1088" t="str">
        <f t="shared" si="1"/>
        <v>-</v>
      </c>
      <c r="AK25" s="1088"/>
      <c r="AL25" s="1088"/>
      <c r="AM25" s="1090" t="str">
        <f t="shared" si="2"/>
        <v>-</v>
      </c>
      <c r="AN25" s="1090"/>
      <c r="AO25" s="1090"/>
      <c r="AP25" s="1086" t="str">
        <f t="shared" si="4"/>
        <v>-</v>
      </c>
      <c r="AQ25" s="1086"/>
      <c r="AR25" s="1087"/>
    </row>
    <row r="26" spans="1:44" ht="12.75">
      <c r="A26" s="488"/>
      <c r="B26" s="432"/>
      <c r="C26" s="431"/>
      <c r="D26" s="1089"/>
      <c r="E26" s="431"/>
      <c r="F26" s="1089"/>
      <c r="G26" s="431"/>
      <c r="H26" s="432"/>
      <c r="I26" s="431"/>
      <c r="J26" s="1089"/>
      <c r="K26" s="431"/>
      <c r="L26" s="433"/>
      <c r="M26" s="488"/>
      <c r="N26" s="1089"/>
      <c r="O26" s="1214"/>
      <c r="P26" s="1083"/>
      <c r="Q26" s="399"/>
      <c r="R26" s="399"/>
      <c r="S26" s="399"/>
      <c r="T26" s="1094" t="str">
        <f t="shared" si="0"/>
        <v>-</v>
      </c>
      <c r="U26" s="1095"/>
      <c r="V26" s="1096"/>
      <c r="W26" s="1091" t="str">
        <f t="shared" si="3"/>
        <v>-</v>
      </c>
      <c r="X26" s="1092"/>
      <c r="Y26" s="1093"/>
      <c r="Z26" s="480"/>
      <c r="AA26" s="480"/>
      <c r="AB26" s="517"/>
      <c r="AC26" s="488"/>
      <c r="AD26" s="1089"/>
      <c r="AE26" s="1214"/>
      <c r="AF26" s="1083"/>
      <c r="AG26" s="967"/>
      <c r="AH26" s="967"/>
      <c r="AI26" s="398"/>
      <c r="AJ26" s="1088" t="str">
        <f t="shared" si="1"/>
        <v>-</v>
      </c>
      <c r="AK26" s="1088"/>
      <c r="AL26" s="1088"/>
      <c r="AM26" s="1090" t="str">
        <f t="shared" si="2"/>
        <v>-</v>
      </c>
      <c r="AN26" s="1090"/>
      <c r="AO26" s="1090"/>
      <c r="AP26" s="1086" t="str">
        <f t="shared" si="4"/>
        <v>-</v>
      </c>
      <c r="AQ26" s="1086"/>
      <c r="AR26" s="1087"/>
    </row>
    <row r="27" spans="1:44" ht="12.75">
      <c r="A27" s="488"/>
      <c r="B27" s="432"/>
      <c r="C27" s="431"/>
      <c r="D27" s="1089"/>
      <c r="E27" s="431"/>
      <c r="F27" s="1089"/>
      <c r="G27" s="431"/>
      <c r="H27" s="432"/>
      <c r="I27" s="431"/>
      <c r="J27" s="1089"/>
      <c r="K27" s="431"/>
      <c r="L27" s="433"/>
      <c r="M27" s="488"/>
      <c r="N27" s="1089"/>
      <c r="O27" s="1214"/>
      <c r="P27" s="1083"/>
      <c r="Q27" s="399"/>
      <c r="R27" s="399"/>
      <c r="S27" s="399"/>
      <c r="T27" s="1094" t="str">
        <f t="shared" si="0"/>
        <v>-</v>
      </c>
      <c r="U27" s="1095"/>
      <c r="V27" s="1096"/>
      <c r="W27" s="1091" t="str">
        <f t="shared" si="3"/>
        <v>-</v>
      </c>
      <c r="X27" s="1092"/>
      <c r="Y27" s="1093"/>
      <c r="Z27" s="480"/>
      <c r="AA27" s="480"/>
      <c r="AB27" s="517"/>
      <c r="AC27" s="488"/>
      <c r="AD27" s="1089"/>
      <c r="AE27" s="1214"/>
      <c r="AF27" s="1083"/>
      <c r="AG27" s="967"/>
      <c r="AH27" s="967"/>
      <c r="AI27" s="398"/>
      <c r="AJ27" s="1088" t="str">
        <f t="shared" si="1"/>
        <v>-</v>
      </c>
      <c r="AK27" s="1088"/>
      <c r="AL27" s="1088"/>
      <c r="AM27" s="1090" t="str">
        <f t="shared" si="2"/>
        <v>-</v>
      </c>
      <c r="AN27" s="1090"/>
      <c r="AO27" s="1090"/>
      <c r="AP27" s="1086" t="str">
        <f t="shared" si="4"/>
        <v>-</v>
      </c>
      <c r="AQ27" s="1086"/>
      <c r="AR27" s="1087"/>
    </row>
    <row r="28" spans="1:44" ht="12.75">
      <c r="A28" s="488"/>
      <c r="B28" s="432"/>
      <c r="C28" s="431"/>
      <c r="D28" s="1089"/>
      <c r="E28" s="431"/>
      <c r="F28" s="1089"/>
      <c r="G28" s="431"/>
      <c r="H28" s="432"/>
      <c r="I28" s="431"/>
      <c r="J28" s="1089"/>
      <c r="K28" s="431"/>
      <c r="L28" s="433"/>
      <c r="M28" s="488"/>
      <c r="N28" s="1089"/>
      <c r="O28" s="1214"/>
      <c r="P28" s="1083"/>
      <c r="Q28" s="399"/>
      <c r="R28" s="399"/>
      <c r="S28" s="399"/>
      <c r="T28" s="1094" t="str">
        <f t="shared" si="0"/>
        <v>-</v>
      </c>
      <c r="U28" s="1095"/>
      <c r="V28" s="1096"/>
      <c r="W28" s="1091" t="str">
        <f t="shared" si="3"/>
        <v>-</v>
      </c>
      <c r="X28" s="1092"/>
      <c r="Y28" s="1093"/>
      <c r="Z28" s="480"/>
      <c r="AA28" s="480"/>
      <c r="AB28" s="517"/>
      <c r="AC28" s="488"/>
      <c r="AD28" s="1089"/>
      <c r="AE28" s="1214"/>
      <c r="AF28" s="1083"/>
      <c r="AG28" s="967"/>
      <c r="AH28" s="967"/>
      <c r="AI28" s="398"/>
      <c r="AJ28" s="1088" t="str">
        <f t="shared" si="1"/>
        <v>-</v>
      </c>
      <c r="AK28" s="1088"/>
      <c r="AL28" s="1088"/>
      <c r="AM28" s="1090" t="str">
        <f t="shared" si="2"/>
        <v>-</v>
      </c>
      <c r="AN28" s="1090"/>
      <c r="AO28" s="1090"/>
      <c r="AP28" s="1086" t="str">
        <f t="shared" si="4"/>
        <v>-</v>
      </c>
      <c r="AQ28" s="1086"/>
      <c r="AR28" s="1087"/>
    </row>
    <row r="29" spans="1:44" ht="12.75">
      <c r="A29" s="488"/>
      <c r="B29" s="432"/>
      <c r="C29" s="431"/>
      <c r="D29" s="1089"/>
      <c r="E29" s="431"/>
      <c r="F29" s="1089"/>
      <c r="G29" s="431"/>
      <c r="H29" s="432"/>
      <c r="I29" s="431"/>
      <c r="J29" s="1089"/>
      <c r="K29" s="431"/>
      <c r="L29" s="433"/>
      <c r="M29" s="488"/>
      <c r="N29" s="1089"/>
      <c r="O29" s="1214"/>
      <c r="P29" s="1083"/>
      <c r="Q29" s="399"/>
      <c r="R29" s="399"/>
      <c r="S29" s="399"/>
      <c r="T29" s="1094" t="str">
        <f t="shared" si="0"/>
        <v>-</v>
      </c>
      <c r="U29" s="1095"/>
      <c r="V29" s="1096"/>
      <c r="W29" s="1091" t="str">
        <f t="shared" si="3"/>
        <v>-</v>
      </c>
      <c r="X29" s="1092"/>
      <c r="Y29" s="1093"/>
      <c r="Z29" s="480"/>
      <c r="AA29" s="480"/>
      <c r="AB29" s="517"/>
      <c r="AC29" s="488"/>
      <c r="AD29" s="1089"/>
      <c r="AE29" s="1214"/>
      <c r="AF29" s="1083"/>
      <c r="AG29" s="967"/>
      <c r="AH29" s="967"/>
      <c r="AI29" s="398"/>
      <c r="AJ29" s="1088" t="str">
        <f t="shared" si="1"/>
        <v>-</v>
      </c>
      <c r="AK29" s="1088"/>
      <c r="AL29" s="1088"/>
      <c r="AM29" s="1090" t="str">
        <f t="shared" si="2"/>
        <v>-</v>
      </c>
      <c r="AN29" s="1090"/>
      <c r="AO29" s="1090"/>
      <c r="AP29" s="1086" t="str">
        <f t="shared" si="4"/>
        <v>-</v>
      </c>
      <c r="AQ29" s="1086"/>
      <c r="AR29" s="1087"/>
    </row>
    <row r="30" spans="1:44" ht="12.75">
      <c r="A30" s="488"/>
      <c r="B30" s="432"/>
      <c r="C30" s="431"/>
      <c r="D30" s="1089"/>
      <c r="E30" s="431"/>
      <c r="F30" s="1089"/>
      <c r="G30" s="431"/>
      <c r="H30" s="432"/>
      <c r="I30" s="431"/>
      <c r="J30" s="1089"/>
      <c r="K30" s="431"/>
      <c r="L30" s="433"/>
      <c r="M30" s="488"/>
      <c r="N30" s="1089"/>
      <c r="O30" s="1214"/>
      <c r="P30" s="1083"/>
      <c r="Q30" s="399"/>
      <c r="R30" s="399"/>
      <c r="S30" s="399"/>
      <c r="T30" s="1094" t="str">
        <f t="shared" si="0"/>
        <v>-</v>
      </c>
      <c r="U30" s="1095"/>
      <c r="V30" s="1096"/>
      <c r="W30" s="1091" t="str">
        <f t="shared" si="3"/>
        <v>-</v>
      </c>
      <c r="X30" s="1092"/>
      <c r="Y30" s="1093"/>
      <c r="Z30" s="480"/>
      <c r="AA30" s="480"/>
      <c r="AB30" s="517"/>
      <c r="AC30" s="488"/>
      <c r="AD30" s="1089"/>
      <c r="AE30" s="1214"/>
      <c r="AF30" s="1083"/>
      <c r="AG30" s="967"/>
      <c r="AH30" s="967"/>
      <c r="AI30" s="398"/>
      <c r="AJ30" s="1088" t="str">
        <f t="shared" si="1"/>
        <v>-</v>
      </c>
      <c r="AK30" s="1088"/>
      <c r="AL30" s="1088"/>
      <c r="AM30" s="1090" t="str">
        <f t="shared" si="2"/>
        <v>-</v>
      </c>
      <c r="AN30" s="1090"/>
      <c r="AO30" s="1090"/>
      <c r="AP30" s="1086" t="str">
        <f t="shared" si="4"/>
        <v>-</v>
      </c>
      <c r="AQ30" s="1086"/>
      <c r="AR30" s="1087"/>
    </row>
    <row r="31" spans="1:44" ht="12.75">
      <c r="A31" s="488"/>
      <c r="B31" s="432"/>
      <c r="C31" s="431"/>
      <c r="D31" s="1089"/>
      <c r="E31" s="431"/>
      <c r="F31" s="1089"/>
      <c r="G31" s="431"/>
      <c r="H31" s="432"/>
      <c r="I31" s="431"/>
      <c r="J31" s="1089"/>
      <c r="K31" s="431"/>
      <c r="L31" s="433"/>
      <c r="M31" s="488"/>
      <c r="N31" s="1089"/>
      <c r="O31" s="1214"/>
      <c r="P31" s="1083"/>
      <c r="Q31" s="399"/>
      <c r="R31" s="399"/>
      <c r="S31" s="399"/>
      <c r="T31" s="1094" t="str">
        <f t="shared" si="0"/>
        <v>-</v>
      </c>
      <c r="U31" s="1095"/>
      <c r="V31" s="1096"/>
      <c r="W31" s="1091" t="str">
        <f t="shared" si="3"/>
        <v>-</v>
      </c>
      <c r="X31" s="1092"/>
      <c r="Y31" s="1093"/>
      <c r="Z31" s="480"/>
      <c r="AA31" s="480"/>
      <c r="AB31" s="517"/>
      <c r="AC31" s="488"/>
      <c r="AD31" s="1089"/>
      <c r="AE31" s="1214"/>
      <c r="AF31" s="1083"/>
      <c r="AG31" s="967"/>
      <c r="AH31" s="967"/>
      <c r="AI31" s="398"/>
      <c r="AJ31" s="1088" t="str">
        <f t="shared" si="1"/>
        <v>-</v>
      </c>
      <c r="AK31" s="1088"/>
      <c r="AL31" s="1088"/>
      <c r="AM31" s="1090" t="str">
        <f t="shared" si="2"/>
        <v>-</v>
      </c>
      <c r="AN31" s="1090"/>
      <c r="AO31" s="1090"/>
      <c r="AP31" s="1086" t="str">
        <f t="shared" si="4"/>
        <v>-</v>
      </c>
      <c r="AQ31" s="1086"/>
      <c r="AR31" s="1087"/>
    </row>
    <row r="32" spans="1:44" ht="12.75">
      <c r="A32" s="488"/>
      <c r="B32" s="432"/>
      <c r="C32" s="431"/>
      <c r="D32" s="1089"/>
      <c r="E32" s="431"/>
      <c r="F32" s="1089"/>
      <c r="G32" s="431"/>
      <c r="H32" s="432"/>
      <c r="I32" s="431"/>
      <c r="J32" s="1089"/>
      <c r="K32" s="431"/>
      <c r="L32" s="433"/>
      <c r="M32" s="488"/>
      <c r="N32" s="1089"/>
      <c r="O32" s="1214"/>
      <c r="P32" s="1083"/>
      <c r="Q32" s="399"/>
      <c r="R32" s="399"/>
      <c r="S32" s="399"/>
      <c r="T32" s="1094" t="str">
        <f t="shared" si="0"/>
        <v>-</v>
      </c>
      <c r="U32" s="1095"/>
      <c r="V32" s="1096"/>
      <c r="W32" s="1091" t="str">
        <f t="shared" si="3"/>
        <v>-</v>
      </c>
      <c r="X32" s="1092"/>
      <c r="Y32" s="1093"/>
      <c r="Z32" s="480"/>
      <c r="AA32" s="480"/>
      <c r="AB32" s="517"/>
      <c r="AC32" s="488"/>
      <c r="AD32" s="1089"/>
      <c r="AE32" s="1214"/>
      <c r="AF32" s="1083"/>
      <c r="AG32" s="967"/>
      <c r="AH32" s="967"/>
      <c r="AI32" s="398"/>
      <c r="AJ32" s="1088" t="str">
        <f t="shared" si="1"/>
        <v>-</v>
      </c>
      <c r="AK32" s="1088"/>
      <c r="AL32" s="1088"/>
      <c r="AM32" s="1090" t="str">
        <f t="shared" si="2"/>
        <v>-</v>
      </c>
      <c r="AN32" s="1090"/>
      <c r="AO32" s="1090"/>
      <c r="AP32" s="1086" t="str">
        <f t="shared" si="4"/>
        <v>-</v>
      </c>
      <c r="AQ32" s="1086"/>
      <c r="AR32" s="1087"/>
    </row>
    <row r="33" spans="1:45" ht="13.5" thickBot="1">
      <c r="A33" s="488"/>
      <c r="B33" s="432"/>
      <c r="C33" s="431"/>
      <c r="D33" s="1089"/>
      <c r="E33" s="431"/>
      <c r="F33" s="1089"/>
      <c r="G33" s="431"/>
      <c r="H33" s="432"/>
      <c r="I33" s="431"/>
      <c r="J33" s="1089"/>
      <c r="K33" s="1097"/>
      <c r="L33" s="1193"/>
      <c r="M33" s="511"/>
      <c r="N33" s="1098"/>
      <c r="O33" s="1215"/>
      <c r="P33" s="1085"/>
      <c r="Q33" s="405"/>
      <c r="R33" s="405"/>
      <c r="S33" s="405"/>
      <c r="T33" s="1094" t="str">
        <f t="shared" si="0"/>
        <v>-</v>
      </c>
      <c r="U33" s="1095"/>
      <c r="V33" s="1096"/>
      <c r="W33" s="1091" t="str">
        <f t="shared" si="3"/>
        <v>-</v>
      </c>
      <c r="X33" s="1092"/>
      <c r="Y33" s="1093"/>
      <c r="Z33" s="1158"/>
      <c r="AA33" s="1158"/>
      <c r="AB33" s="1159"/>
      <c r="AC33" s="511"/>
      <c r="AD33" s="1098"/>
      <c r="AE33" s="1215"/>
      <c r="AF33" s="1085"/>
      <c r="AG33" s="967"/>
      <c r="AH33" s="967"/>
      <c r="AI33" s="398"/>
      <c r="AJ33" s="1088" t="str">
        <f t="shared" si="1"/>
        <v>-</v>
      </c>
      <c r="AK33" s="1088"/>
      <c r="AL33" s="1088"/>
      <c r="AM33" s="1090" t="str">
        <f t="shared" si="2"/>
        <v>-</v>
      </c>
      <c r="AN33" s="1090"/>
      <c r="AO33" s="1090"/>
      <c r="AP33" s="1086" t="str">
        <f t="shared" si="4"/>
        <v>-</v>
      </c>
      <c r="AQ33" s="1086"/>
      <c r="AR33" s="1087"/>
      <c r="AS33" s="35"/>
    </row>
    <row r="34" spans="1:45" ht="12.75" customHeight="1">
      <c r="A34" s="1133" t="s">
        <v>182</v>
      </c>
      <c r="B34" s="1134"/>
      <c r="C34" s="1134"/>
      <c r="D34" s="1134"/>
      <c r="E34" s="1134"/>
      <c r="F34" s="1134"/>
      <c r="G34" s="1134"/>
      <c r="H34" s="1134"/>
      <c r="I34" s="1134"/>
      <c r="J34" s="1134"/>
      <c r="K34" s="1134"/>
      <c r="L34" s="1135"/>
      <c r="M34" s="188"/>
      <c r="N34" s="189"/>
      <c r="O34" s="1111" t="s">
        <v>286</v>
      </c>
      <c r="P34" s="1112"/>
      <c r="Q34" s="1112"/>
      <c r="R34" s="1112"/>
      <c r="S34" s="1112"/>
      <c r="T34" s="1112"/>
      <c r="U34" s="1112"/>
      <c r="V34" s="1112"/>
      <c r="W34" s="1112"/>
      <c r="X34" s="1112"/>
      <c r="Y34" s="1112"/>
      <c r="Z34" s="1112"/>
      <c r="AA34" s="1112"/>
      <c r="AB34" s="1113"/>
      <c r="AC34" s="964" t="s">
        <v>8</v>
      </c>
      <c r="AD34" s="965"/>
      <c r="AE34" s="965"/>
      <c r="AF34" s="965"/>
      <c r="AG34" s="965"/>
      <c r="AH34" s="965"/>
      <c r="AI34" s="965"/>
      <c r="AJ34" s="965"/>
      <c r="AK34" s="965"/>
      <c r="AL34" s="965"/>
      <c r="AM34" s="965"/>
      <c r="AN34" s="965"/>
      <c r="AO34" s="965"/>
      <c r="AP34" s="965"/>
      <c r="AQ34" s="965"/>
      <c r="AR34" s="966"/>
      <c r="AS34" s="35"/>
    </row>
    <row r="35" spans="1:45" ht="13.5" customHeight="1" thickBot="1">
      <c r="A35" s="1136"/>
      <c r="B35" s="1137"/>
      <c r="C35" s="1137"/>
      <c r="D35" s="1137"/>
      <c r="E35" s="1137"/>
      <c r="F35" s="1137"/>
      <c r="G35" s="1137"/>
      <c r="H35" s="1137"/>
      <c r="I35" s="1137"/>
      <c r="J35" s="1137"/>
      <c r="K35" s="1137"/>
      <c r="L35" s="1138"/>
      <c r="M35" s="1114" t="s">
        <v>339</v>
      </c>
      <c r="N35" s="1115"/>
      <c r="O35" s="1115"/>
      <c r="P35" s="1115"/>
      <c r="Q35" s="1143" t="s">
        <v>168</v>
      </c>
      <c r="R35" s="1143"/>
      <c r="S35" s="1143"/>
      <c r="T35" s="1115" t="s">
        <v>169</v>
      </c>
      <c r="U35" s="1115"/>
      <c r="V35" s="1115"/>
      <c r="W35" s="1115"/>
      <c r="X35" s="1115"/>
      <c r="Y35" s="1115"/>
      <c r="Z35" s="1115" t="s">
        <v>170</v>
      </c>
      <c r="AA35" s="1115"/>
      <c r="AB35" s="1122"/>
      <c r="AC35" s="1114" t="s">
        <v>339</v>
      </c>
      <c r="AD35" s="1115"/>
      <c r="AE35" s="1115"/>
      <c r="AF35" s="1115"/>
      <c r="AG35" s="1166" t="s">
        <v>168</v>
      </c>
      <c r="AH35" s="1167"/>
      <c r="AI35" s="1168"/>
      <c r="AJ35" s="1163" t="s">
        <v>169</v>
      </c>
      <c r="AK35" s="1164"/>
      <c r="AL35" s="1164"/>
      <c r="AM35" s="1164"/>
      <c r="AN35" s="1164"/>
      <c r="AO35" s="1165"/>
      <c r="AP35" s="1160" t="s">
        <v>170</v>
      </c>
      <c r="AQ35" s="1161"/>
      <c r="AR35" s="1162"/>
      <c r="AS35" s="35"/>
    </row>
    <row r="36" spans="1:45" ht="12.75">
      <c r="A36" s="434"/>
      <c r="B36" s="1110"/>
      <c r="C36" s="1109"/>
      <c r="D36" s="1110"/>
      <c r="E36" s="1109"/>
      <c r="F36" s="1110"/>
      <c r="G36" s="1109"/>
      <c r="H36" s="1110"/>
      <c r="I36" s="1109"/>
      <c r="J36" s="1110"/>
      <c r="K36" s="1109"/>
      <c r="L36" s="436"/>
      <c r="M36" s="1080"/>
      <c r="N36" s="1081"/>
      <c r="O36" s="1116"/>
      <c r="P36" s="1117"/>
      <c r="Q36" s="1217"/>
      <c r="R36" s="1217"/>
      <c r="S36" s="1217"/>
      <c r="T36" s="1094" t="str">
        <f>IF(Q36="","-",$O$36*Q36*$M$36/C36)</f>
        <v>-</v>
      </c>
      <c r="U36" s="1095"/>
      <c r="V36" s="1096"/>
      <c r="W36" s="1211" t="str">
        <f>IF(T36="-","-",T36/K36)</f>
        <v>-</v>
      </c>
      <c r="X36" s="1211"/>
      <c r="Y36" s="1211"/>
      <c r="Z36" s="1123" t="str">
        <f>IF(OR(Q36="",Q37="",Q38="",Q39="",Q40=""),"-",IF(100*(MAX(W36:W45)-MIN(W36:W45))/(MAX(W36:W45)+MIN(W36:W45))&lt;10,"OK","IKKE OK"))</f>
        <v>-</v>
      </c>
      <c r="AA36" s="1124"/>
      <c r="AB36" s="1125"/>
      <c r="AC36" s="1080"/>
      <c r="AD36" s="1081"/>
      <c r="AE36" s="1116"/>
      <c r="AF36" s="1117"/>
      <c r="AG36" s="1216"/>
      <c r="AH36" s="1216"/>
      <c r="AI36" s="1216"/>
      <c r="AJ36" s="1088" t="str">
        <f>IF(AG36="","-",$AE$36*AG36*$AC$36/C36)</f>
        <v>-</v>
      </c>
      <c r="AK36" s="1088"/>
      <c r="AL36" s="1088"/>
      <c r="AM36" s="1090" t="str">
        <f aca="true" t="shared" si="5" ref="AM36:AM45">IF(AJ36="-","-",AJ36/K36)</f>
        <v>-</v>
      </c>
      <c r="AN36" s="1090"/>
      <c r="AO36" s="1090"/>
      <c r="AP36" s="1123" t="str">
        <f>IF(OR(AG36="",AG37="",AG38="",AG39="",AG40=""),"-",IF(100*(MAX(AM36:AM45)-MIN(AM36:AM45))/(MAX(AM36:AM45)+MIN(AM36:AM45))&lt;10,"OK","IKKE OK"))</f>
        <v>-</v>
      </c>
      <c r="AQ36" s="1124"/>
      <c r="AR36" s="1125"/>
      <c r="AS36" s="35"/>
    </row>
    <row r="37" spans="1:45" ht="12.75">
      <c r="A37" s="488"/>
      <c r="B37" s="1089"/>
      <c r="C37" s="431"/>
      <c r="D37" s="1089"/>
      <c r="E37" s="431"/>
      <c r="F37" s="1089"/>
      <c r="G37" s="431"/>
      <c r="H37" s="1089"/>
      <c r="I37" s="431"/>
      <c r="J37" s="1089"/>
      <c r="K37" s="431"/>
      <c r="L37" s="433"/>
      <c r="M37" s="1082"/>
      <c r="N37" s="1083"/>
      <c r="O37" s="1118"/>
      <c r="P37" s="1119"/>
      <c r="Q37" s="1144"/>
      <c r="R37" s="1144"/>
      <c r="S37" s="1144"/>
      <c r="T37" s="1094" t="str">
        <f aca="true" t="shared" si="6" ref="T37:T45">IF(Q37="","-",$O$36*Q37*$M$36/C37)</f>
        <v>-</v>
      </c>
      <c r="U37" s="1095"/>
      <c r="V37" s="1096"/>
      <c r="W37" s="1155" t="str">
        <f aca="true" t="shared" si="7" ref="W37:W45">IF(T37="-","-",T37/K37)</f>
        <v>-</v>
      </c>
      <c r="X37" s="1155"/>
      <c r="Y37" s="1155"/>
      <c r="Z37" s="1126"/>
      <c r="AA37" s="1127"/>
      <c r="AB37" s="1128"/>
      <c r="AC37" s="1082"/>
      <c r="AD37" s="1083"/>
      <c r="AE37" s="1118"/>
      <c r="AF37" s="1119"/>
      <c r="AG37" s="1144"/>
      <c r="AH37" s="1144"/>
      <c r="AI37" s="1144"/>
      <c r="AJ37" s="1088" t="str">
        <f aca="true" t="shared" si="8" ref="AJ37:AJ45">IF(AG37="","-",$AE$36*AG37*$AC$36/C37)</f>
        <v>-</v>
      </c>
      <c r="AK37" s="1088"/>
      <c r="AL37" s="1088"/>
      <c r="AM37" s="1090" t="str">
        <f t="shared" si="5"/>
        <v>-</v>
      </c>
      <c r="AN37" s="1090"/>
      <c r="AO37" s="1090"/>
      <c r="AP37" s="1126"/>
      <c r="AQ37" s="1127"/>
      <c r="AR37" s="1128"/>
      <c r="AS37" s="35"/>
    </row>
    <row r="38" spans="1:47" ht="12.75">
      <c r="A38" s="488"/>
      <c r="B38" s="1089"/>
      <c r="C38" s="431"/>
      <c r="D38" s="1089"/>
      <c r="E38" s="431"/>
      <c r="F38" s="1089"/>
      <c r="G38" s="431"/>
      <c r="H38" s="1089"/>
      <c r="I38" s="431"/>
      <c r="J38" s="1089"/>
      <c r="K38" s="431"/>
      <c r="L38" s="433"/>
      <c r="M38" s="1082"/>
      <c r="N38" s="1083"/>
      <c r="O38" s="1118"/>
      <c r="P38" s="1119"/>
      <c r="Q38" s="1144"/>
      <c r="R38" s="1144"/>
      <c r="S38" s="1144"/>
      <c r="T38" s="1094" t="str">
        <f t="shared" si="6"/>
        <v>-</v>
      </c>
      <c r="U38" s="1095"/>
      <c r="V38" s="1096"/>
      <c r="W38" s="1090" t="str">
        <f t="shared" si="7"/>
        <v>-</v>
      </c>
      <c r="X38" s="1090"/>
      <c r="Y38" s="1090"/>
      <c r="Z38" s="1126"/>
      <c r="AA38" s="1127"/>
      <c r="AB38" s="1128"/>
      <c r="AC38" s="1082"/>
      <c r="AD38" s="1083"/>
      <c r="AE38" s="1118"/>
      <c r="AF38" s="1119"/>
      <c r="AG38" s="1144"/>
      <c r="AH38" s="1144"/>
      <c r="AI38" s="1144"/>
      <c r="AJ38" s="1088" t="str">
        <f t="shared" si="8"/>
        <v>-</v>
      </c>
      <c r="AK38" s="1088"/>
      <c r="AL38" s="1088"/>
      <c r="AM38" s="1090" t="str">
        <f t="shared" si="5"/>
        <v>-</v>
      </c>
      <c r="AN38" s="1090"/>
      <c r="AO38" s="1090"/>
      <c r="AP38" s="1126"/>
      <c r="AQ38" s="1127"/>
      <c r="AR38" s="1128"/>
      <c r="AS38" s="35"/>
      <c r="AT38" s="35"/>
      <c r="AU38" s="35"/>
    </row>
    <row r="39" spans="1:47" ht="12.75">
      <c r="A39" s="488"/>
      <c r="B39" s="1089"/>
      <c r="C39" s="431"/>
      <c r="D39" s="1089"/>
      <c r="E39" s="431"/>
      <c r="F39" s="1089"/>
      <c r="G39" s="431"/>
      <c r="H39" s="1089"/>
      <c r="I39" s="431"/>
      <c r="J39" s="1089"/>
      <c r="K39" s="431"/>
      <c r="L39" s="433"/>
      <c r="M39" s="1082"/>
      <c r="N39" s="1083"/>
      <c r="O39" s="1118"/>
      <c r="P39" s="1119"/>
      <c r="Q39" s="1144"/>
      <c r="R39" s="1144"/>
      <c r="S39" s="1144"/>
      <c r="T39" s="1094" t="str">
        <f t="shared" si="6"/>
        <v>-</v>
      </c>
      <c r="U39" s="1095"/>
      <c r="V39" s="1096"/>
      <c r="W39" s="1155" t="str">
        <f t="shared" si="7"/>
        <v>-</v>
      </c>
      <c r="X39" s="1155"/>
      <c r="Y39" s="1155"/>
      <c r="Z39" s="1126"/>
      <c r="AA39" s="1127"/>
      <c r="AB39" s="1128"/>
      <c r="AC39" s="1082"/>
      <c r="AD39" s="1083"/>
      <c r="AE39" s="1118"/>
      <c r="AF39" s="1119"/>
      <c r="AG39" s="1144"/>
      <c r="AH39" s="1144"/>
      <c r="AI39" s="1144"/>
      <c r="AJ39" s="1088" t="str">
        <f t="shared" si="8"/>
        <v>-</v>
      </c>
      <c r="AK39" s="1088"/>
      <c r="AL39" s="1088"/>
      <c r="AM39" s="1090" t="str">
        <f t="shared" si="5"/>
        <v>-</v>
      </c>
      <c r="AN39" s="1090"/>
      <c r="AO39" s="1090"/>
      <c r="AP39" s="1126"/>
      <c r="AQ39" s="1127"/>
      <c r="AR39" s="1128"/>
      <c r="AS39" s="35"/>
      <c r="AT39" s="35"/>
      <c r="AU39" s="35"/>
    </row>
    <row r="40" spans="1:47" ht="12.75">
      <c r="A40" s="488"/>
      <c r="B40" s="1089"/>
      <c r="C40" s="431"/>
      <c r="D40" s="1089"/>
      <c r="E40" s="431"/>
      <c r="F40" s="1089"/>
      <c r="G40" s="431"/>
      <c r="H40" s="1089"/>
      <c r="I40" s="431"/>
      <c r="J40" s="1089"/>
      <c r="K40" s="431"/>
      <c r="L40" s="433"/>
      <c r="M40" s="1082"/>
      <c r="N40" s="1083"/>
      <c r="O40" s="1118"/>
      <c r="P40" s="1119"/>
      <c r="Q40" s="1144"/>
      <c r="R40" s="1144"/>
      <c r="S40" s="1144"/>
      <c r="T40" s="1094" t="str">
        <f t="shared" si="6"/>
        <v>-</v>
      </c>
      <c r="U40" s="1095"/>
      <c r="V40" s="1096"/>
      <c r="W40" s="1206" t="str">
        <f t="shared" si="7"/>
        <v>-</v>
      </c>
      <c r="X40" s="1206"/>
      <c r="Y40" s="1206"/>
      <c r="Z40" s="1126"/>
      <c r="AA40" s="1127"/>
      <c r="AB40" s="1128"/>
      <c r="AC40" s="1082"/>
      <c r="AD40" s="1083"/>
      <c r="AE40" s="1118"/>
      <c r="AF40" s="1119"/>
      <c r="AG40" s="1144"/>
      <c r="AH40" s="1144"/>
      <c r="AI40" s="1144"/>
      <c r="AJ40" s="1088" t="str">
        <f t="shared" si="8"/>
        <v>-</v>
      </c>
      <c r="AK40" s="1088"/>
      <c r="AL40" s="1088"/>
      <c r="AM40" s="1090" t="str">
        <f t="shared" si="5"/>
        <v>-</v>
      </c>
      <c r="AN40" s="1090"/>
      <c r="AO40" s="1090"/>
      <c r="AP40" s="1126"/>
      <c r="AQ40" s="1127"/>
      <c r="AR40" s="1128"/>
      <c r="AS40" s="35"/>
      <c r="AT40" s="35"/>
      <c r="AU40" s="35"/>
    </row>
    <row r="41" spans="1:47" ht="12.75">
      <c r="A41" s="488"/>
      <c r="B41" s="1089"/>
      <c r="C41" s="431"/>
      <c r="D41" s="1089"/>
      <c r="E41" s="431"/>
      <c r="F41" s="1089"/>
      <c r="G41" s="431"/>
      <c r="H41" s="1089"/>
      <c r="I41" s="431"/>
      <c r="J41" s="1089"/>
      <c r="K41" s="431"/>
      <c r="L41" s="433"/>
      <c r="M41" s="1082"/>
      <c r="N41" s="1083"/>
      <c r="O41" s="1118"/>
      <c r="P41" s="1119"/>
      <c r="Q41" s="1144"/>
      <c r="R41" s="1144"/>
      <c r="S41" s="1144"/>
      <c r="T41" s="1094" t="str">
        <f t="shared" si="6"/>
        <v>-</v>
      </c>
      <c r="U41" s="1095"/>
      <c r="V41" s="1096"/>
      <c r="W41" s="1090" t="str">
        <f t="shared" si="7"/>
        <v>-</v>
      </c>
      <c r="X41" s="1090"/>
      <c r="Y41" s="1090"/>
      <c r="Z41" s="1149" t="str">
        <f>IF(OR(Q36="",Q37="",Q38="",Q39="",Q40=""),"-",(MAX(W36:W45)-MIN(W36:W45))/(MAX(W36:W45)+MIN(W36:W45)))</f>
        <v>-</v>
      </c>
      <c r="AA41" s="1150"/>
      <c r="AB41" s="1151"/>
      <c r="AC41" s="1082"/>
      <c r="AD41" s="1083"/>
      <c r="AE41" s="1118"/>
      <c r="AF41" s="1119"/>
      <c r="AG41" s="1144"/>
      <c r="AH41" s="1144"/>
      <c r="AI41" s="1144"/>
      <c r="AJ41" s="1088" t="str">
        <f t="shared" si="8"/>
        <v>-</v>
      </c>
      <c r="AK41" s="1088"/>
      <c r="AL41" s="1088"/>
      <c r="AM41" s="1090" t="str">
        <f t="shared" si="5"/>
        <v>-</v>
      </c>
      <c r="AN41" s="1090"/>
      <c r="AO41" s="1090"/>
      <c r="AP41" s="1149" t="str">
        <f>IF(OR(AG36="",AG37="",AG38="",AG39="",AG40=""),"-",(MAX(AM36:AM45)-MIN(AM36:AM45))/(MAX(AM36:AM45)+MIN(AM36:AM45)))</f>
        <v>-</v>
      </c>
      <c r="AQ41" s="1150"/>
      <c r="AR41" s="1151"/>
      <c r="AS41" s="35"/>
      <c r="AT41" s="35"/>
      <c r="AU41" s="35"/>
    </row>
    <row r="42" spans="1:47" ht="12.75">
      <c r="A42" s="488"/>
      <c r="B42" s="1089"/>
      <c r="C42" s="431"/>
      <c r="D42" s="1089"/>
      <c r="E42" s="431"/>
      <c r="F42" s="1089"/>
      <c r="G42" s="431"/>
      <c r="H42" s="1089"/>
      <c r="I42" s="431"/>
      <c r="J42" s="1089"/>
      <c r="K42" s="431"/>
      <c r="L42" s="433"/>
      <c r="M42" s="1082"/>
      <c r="N42" s="1083"/>
      <c r="O42" s="1118"/>
      <c r="P42" s="1119"/>
      <c r="Q42" s="1144"/>
      <c r="R42" s="1144"/>
      <c r="S42" s="1144"/>
      <c r="T42" s="1094" t="str">
        <f t="shared" si="6"/>
        <v>-</v>
      </c>
      <c r="U42" s="1095"/>
      <c r="V42" s="1096"/>
      <c r="W42" s="1155" t="str">
        <f t="shared" si="7"/>
        <v>-</v>
      </c>
      <c r="X42" s="1155"/>
      <c r="Y42" s="1155"/>
      <c r="Z42" s="1149"/>
      <c r="AA42" s="1150"/>
      <c r="AB42" s="1151"/>
      <c r="AC42" s="1082"/>
      <c r="AD42" s="1083"/>
      <c r="AE42" s="1118"/>
      <c r="AF42" s="1119"/>
      <c r="AG42" s="1144"/>
      <c r="AH42" s="1144"/>
      <c r="AI42" s="1144"/>
      <c r="AJ42" s="1088" t="str">
        <f t="shared" si="8"/>
        <v>-</v>
      </c>
      <c r="AK42" s="1088"/>
      <c r="AL42" s="1088"/>
      <c r="AM42" s="1090" t="str">
        <f t="shared" si="5"/>
        <v>-</v>
      </c>
      <c r="AN42" s="1090"/>
      <c r="AO42" s="1090"/>
      <c r="AP42" s="1149"/>
      <c r="AQ42" s="1150"/>
      <c r="AR42" s="1151"/>
      <c r="AS42" s="35"/>
      <c r="AT42" s="35"/>
      <c r="AU42" s="35"/>
    </row>
    <row r="43" spans="1:47" ht="12.75">
      <c r="A43" s="488"/>
      <c r="B43" s="1089"/>
      <c r="C43" s="431"/>
      <c r="D43" s="1089"/>
      <c r="E43" s="431"/>
      <c r="F43" s="1089"/>
      <c r="G43" s="431"/>
      <c r="H43" s="1089"/>
      <c r="I43" s="431"/>
      <c r="J43" s="1089"/>
      <c r="K43" s="431"/>
      <c r="L43" s="433"/>
      <c r="M43" s="1082"/>
      <c r="N43" s="1083"/>
      <c r="O43" s="1118"/>
      <c r="P43" s="1119"/>
      <c r="Q43" s="1144"/>
      <c r="R43" s="1144"/>
      <c r="S43" s="1144"/>
      <c r="T43" s="1094" t="str">
        <f t="shared" si="6"/>
        <v>-</v>
      </c>
      <c r="U43" s="1095"/>
      <c r="V43" s="1096"/>
      <c r="W43" s="1090" t="str">
        <f t="shared" si="7"/>
        <v>-</v>
      </c>
      <c r="X43" s="1090"/>
      <c r="Y43" s="1090"/>
      <c r="Z43" s="1149"/>
      <c r="AA43" s="1150"/>
      <c r="AB43" s="1151"/>
      <c r="AC43" s="1082"/>
      <c r="AD43" s="1083"/>
      <c r="AE43" s="1118"/>
      <c r="AF43" s="1119"/>
      <c r="AG43" s="1144"/>
      <c r="AH43" s="1144"/>
      <c r="AI43" s="1144"/>
      <c r="AJ43" s="1088" t="str">
        <f t="shared" si="8"/>
        <v>-</v>
      </c>
      <c r="AK43" s="1088"/>
      <c r="AL43" s="1088"/>
      <c r="AM43" s="1090" t="str">
        <f t="shared" si="5"/>
        <v>-</v>
      </c>
      <c r="AN43" s="1090"/>
      <c r="AO43" s="1090"/>
      <c r="AP43" s="1149"/>
      <c r="AQ43" s="1150"/>
      <c r="AR43" s="1151"/>
      <c r="AS43" s="35"/>
      <c r="AT43" s="35"/>
      <c r="AU43" s="35"/>
    </row>
    <row r="44" spans="1:47" ht="12.75">
      <c r="A44" s="488"/>
      <c r="B44" s="1089"/>
      <c r="C44" s="431"/>
      <c r="D44" s="1089"/>
      <c r="E44" s="431"/>
      <c r="F44" s="1089"/>
      <c r="G44" s="431"/>
      <c r="H44" s="1089"/>
      <c r="I44" s="431"/>
      <c r="J44" s="1089"/>
      <c r="K44" s="431"/>
      <c r="L44" s="433"/>
      <c r="M44" s="1082"/>
      <c r="N44" s="1083"/>
      <c r="O44" s="1118"/>
      <c r="P44" s="1119"/>
      <c r="Q44" s="1145"/>
      <c r="R44" s="1145"/>
      <c r="S44" s="1146"/>
      <c r="T44" s="1094" t="str">
        <f t="shared" si="6"/>
        <v>-</v>
      </c>
      <c r="U44" s="1095"/>
      <c r="V44" s="1096"/>
      <c r="W44" s="1090" t="str">
        <f t="shared" si="7"/>
        <v>-</v>
      </c>
      <c r="X44" s="1090"/>
      <c r="Y44" s="1090"/>
      <c r="Z44" s="1149"/>
      <c r="AA44" s="1150"/>
      <c r="AB44" s="1151"/>
      <c r="AC44" s="1082"/>
      <c r="AD44" s="1083"/>
      <c r="AE44" s="1118"/>
      <c r="AF44" s="1119"/>
      <c r="AG44" s="1145"/>
      <c r="AH44" s="1145"/>
      <c r="AI44" s="1146"/>
      <c r="AJ44" s="1088" t="str">
        <f t="shared" si="8"/>
        <v>-</v>
      </c>
      <c r="AK44" s="1088"/>
      <c r="AL44" s="1088"/>
      <c r="AM44" s="1090" t="str">
        <f t="shared" si="5"/>
        <v>-</v>
      </c>
      <c r="AN44" s="1090"/>
      <c r="AO44" s="1090"/>
      <c r="AP44" s="1149"/>
      <c r="AQ44" s="1150"/>
      <c r="AR44" s="1151"/>
      <c r="AS44" s="35"/>
      <c r="AT44" s="35"/>
      <c r="AU44" s="51"/>
    </row>
    <row r="45" spans="1:47" ht="13.5" thickBot="1">
      <c r="A45" s="511"/>
      <c r="B45" s="1098"/>
      <c r="C45" s="1097"/>
      <c r="D45" s="1098"/>
      <c r="E45" s="1097"/>
      <c r="F45" s="1098"/>
      <c r="G45" s="431"/>
      <c r="H45" s="1089"/>
      <c r="I45" s="1097"/>
      <c r="J45" s="1098"/>
      <c r="K45" s="1097"/>
      <c r="L45" s="1193"/>
      <c r="M45" s="1084"/>
      <c r="N45" s="1085"/>
      <c r="O45" s="1120"/>
      <c r="P45" s="1121"/>
      <c r="Q45" s="1147"/>
      <c r="R45" s="1147"/>
      <c r="S45" s="1148"/>
      <c r="T45" s="1094" t="str">
        <f t="shared" si="6"/>
        <v>-</v>
      </c>
      <c r="U45" s="1095"/>
      <c r="V45" s="1096"/>
      <c r="W45" s="1205" t="str">
        <f t="shared" si="7"/>
        <v>-</v>
      </c>
      <c r="X45" s="1205"/>
      <c r="Y45" s="1205"/>
      <c r="Z45" s="1152"/>
      <c r="AA45" s="1153"/>
      <c r="AB45" s="1154"/>
      <c r="AC45" s="1084"/>
      <c r="AD45" s="1085"/>
      <c r="AE45" s="1120"/>
      <c r="AF45" s="1121"/>
      <c r="AG45" s="1145"/>
      <c r="AH45" s="1145"/>
      <c r="AI45" s="1146"/>
      <c r="AJ45" s="1088" t="str">
        <f t="shared" si="8"/>
        <v>-</v>
      </c>
      <c r="AK45" s="1088"/>
      <c r="AL45" s="1088"/>
      <c r="AM45" s="1090" t="str">
        <f t="shared" si="5"/>
        <v>-</v>
      </c>
      <c r="AN45" s="1090"/>
      <c r="AO45" s="1090"/>
      <c r="AP45" s="1152"/>
      <c r="AQ45" s="1153"/>
      <c r="AR45" s="1154"/>
      <c r="AS45" s="35"/>
      <c r="AT45" s="35"/>
      <c r="AU45" s="51"/>
    </row>
    <row r="46" spans="1:47" ht="12.75" customHeight="1">
      <c r="A46" s="1133" t="s">
        <v>183</v>
      </c>
      <c r="B46" s="1134"/>
      <c r="C46" s="1134"/>
      <c r="D46" s="1134"/>
      <c r="E46" s="1134"/>
      <c r="F46" s="1134"/>
      <c r="G46" s="1134"/>
      <c r="H46" s="1134"/>
      <c r="I46" s="1134"/>
      <c r="J46" s="1134"/>
      <c r="K46" s="1134"/>
      <c r="L46" s="1135"/>
      <c r="M46" s="188"/>
      <c r="N46" s="189"/>
      <c r="O46" s="1111" t="s">
        <v>286</v>
      </c>
      <c r="P46" s="1112"/>
      <c r="Q46" s="1112"/>
      <c r="R46" s="1112"/>
      <c r="S46" s="1112"/>
      <c r="T46" s="1112"/>
      <c r="U46" s="1112"/>
      <c r="V46" s="1112"/>
      <c r="W46" s="1112"/>
      <c r="X46" s="1112"/>
      <c r="Y46" s="1112"/>
      <c r="Z46" s="1112"/>
      <c r="AA46" s="1112"/>
      <c r="AB46" s="1113"/>
      <c r="AC46" s="964" t="s">
        <v>8</v>
      </c>
      <c r="AD46" s="965"/>
      <c r="AE46" s="965"/>
      <c r="AF46" s="965"/>
      <c r="AG46" s="965"/>
      <c r="AH46" s="965"/>
      <c r="AI46" s="965"/>
      <c r="AJ46" s="965"/>
      <c r="AK46" s="965"/>
      <c r="AL46" s="965"/>
      <c r="AM46" s="965"/>
      <c r="AN46" s="965"/>
      <c r="AO46" s="965"/>
      <c r="AP46" s="965"/>
      <c r="AQ46" s="965"/>
      <c r="AR46" s="966"/>
      <c r="AS46" s="35"/>
      <c r="AT46" s="35"/>
      <c r="AU46" s="35"/>
    </row>
    <row r="47" spans="1:47" ht="13.5" customHeight="1" thickBot="1">
      <c r="A47" s="1136"/>
      <c r="B47" s="1137"/>
      <c r="C47" s="1137"/>
      <c r="D47" s="1137"/>
      <c r="E47" s="1137"/>
      <c r="F47" s="1137"/>
      <c r="G47" s="1137"/>
      <c r="H47" s="1137"/>
      <c r="I47" s="1137"/>
      <c r="J47" s="1137"/>
      <c r="K47" s="1137"/>
      <c r="L47" s="1138"/>
      <c r="M47" s="1114" t="s">
        <v>339</v>
      </c>
      <c r="N47" s="1115"/>
      <c r="O47" s="1115"/>
      <c r="P47" s="1115"/>
      <c r="Q47" s="1143" t="s">
        <v>168</v>
      </c>
      <c r="R47" s="1143"/>
      <c r="S47" s="1143"/>
      <c r="T47" s="1115" t="s">
        <v>169</v>
      </c>
      <c r="U47" s="1115"/>
      <c r="V47" s="1115"/>
      <c r="W47" s="1115"/>
      <c r="X47" s="1115"/>
      <c r="Y47" s="1115"/>
      <c r="Z47" s="1115" t="s">
        <v>170</v>
      </c>
      <c r="AA47" s="1115"/>
      <c r="AB47" s="1122"/>
      <c r="AC47" s="1114" t="s">
        <v>339</v>
      </c>
      <c r="AD47" s="1115"/>
      <c r="AE47" s="1115"/>
      <c r="AF47" s="1115"/>
      <c r="AG47" s="1166" t="s">
        <v>168</v>
      </c>
      <c r="AH47" s="1167"/>
      <c r="AI47" s="1168"/>
      <c r="AJ47" s="1163" t="s">
        <v>169</v>
      </c>
      <c r="AK47" s="1164"/>
      <c r="AL47" s="1164"/>
      <c r="AM47" s="1164"/>
      <c r="AN47" s="1164"/>
      <c r="AO47" s="1165"/>
      <c r="AP47" s="1160" t="s">
        <v>170</v>
      </c>
      <c r="AQ47" s="1161"/>
      <c r="AR47" s="1162"/>
      <c r="AS47" s="35"/>
      <c r="AT47" s="35"/>
      <c r="AU47" s="35"/>
    </row>
    <row r="48" spans="1:47" ht="12.75">
      <c r="A48" s="434"/>
      <c r="B48" s="435"/>
      <c r="C48" s="1109"/>
      <c r="D48" s="1110"/>
      <c r="E48" s="1109"/>
      <c r="F48" s="1110"/>
      <c r="G48" s="1109"/>
      <c r="H48" s="435"/>
      <c r="I48" s="431"/>
      <c r="J48" s="432"/>
      <c r="K48" s="431"/>
      <c r="L48" s="433"/>
      <c r="M48" s="1080"/>
      <c r="N48" s="1081"/>
      <c r="O48" s="1116"/>
      <c r="P48" s="1117"/>
      <c r="Q48" s="1129"/>
      <c r="R48" s="1129"/>
      <c r="S48" s="1130"/>
      <c r="T48" s="1094" t="str">
        <f>IF(Q48="","-",$O$48*Q48*$M$48/C48)</f>
        <v>-</v>
      </c>
      <c r="U48" s="1095"/>
      <c r="V48" s="1096"/>
      <c r="W48" s="1204" t="str">
        <f>IF(T48="-","-",T48/K48)</f>
        <v>-</v>
      </c>
      <c r="X48" s="1204"/>
      <c r="Y48" s="1204"/>
      <c r="Z48" s="1123" t="str">
        <f>IF(OR(Q48="",Q49="",Q50=""),"-",IF(STDEV(T48:T50)/AVERAGE(T48:T50)*100&lt;10,"OK","IKKE OK"))</f>
        <v>-</v>
      </c>
      <c r="AA48" s="1124"/>
      <c r="AB48" s="1125"/>
      <c r="AC48" s="1080"/>
      <c r="AD48" s="1081"/>
      <c r="AE48" s="1116"/>
      <c r="AF48" s="1117"/>
      <c r="AG48" s="1129"/>
      <c r="AH48" s="1129"/>
      <c r="AI48" s="1130"/>
      <c r="AJ48" s="1088" t="str">
        <f>IF(AG48="","-",$AE$48*AG48*$AC$48/C48)</f>
        <v>-</v>
      </c>
      <c r="AK48" s="1088"/>
      <c r="AL48" s="1088"/>
      <c r="AM48" s="1090" t="str">
        <f>IF(AJ48="-","-",AJ48/K48)</f>
        <v>-</v>
      </c>
      <c r="AN48" s="1090"/>
      <c r="AO48" s="1090"/>
      <c r="AP48" s="1123" t="str">
        <f>IF(OR(AG48="",AG49="",AG50=""),"-",IF(STDEV(AJ48:AJ50)/AVERAGE(AJ48:AJ50)*100&lt;10,"OK","IKKE OK"))</f>
        <v>-</v>
      </c>
      <c r="AQ48" s="1124"/>
      <c r="AR48" s="1125"/>
      <c r="AS48" s="35"/>
      <c r="AT48" s="35"/>
      <c r="AU48" s="35"/>
    </row>
    <row r="49" spans="1:44" ht="12.75">
      <c r="A49" s="504"/>
      <c r="B49" s="1218"/>
      <c r="C49" s="431"/>
      <c r="D49" s="1089"/>
      <c r="E49" s="431"/>
      <c r="F49" s="1089"/>
      <c r="G49" s="431"/>
      <c r="H49" s="432"/>
      <c r="I49" s="431"/>
      <c r="J49" s="432"/>
      <c r="K49" s="431"/>
      <c r="L49" s="433"/>
      <c r="M49" s="1082"/>
      <c r="N49" s="1083"/>
      <c r="O49" s="1118"/>
      <c r="P49" s="1119"/>
      <c r="Q49" s="1131"/>
      <c r="R49" s="967"/>
      <c r="S49" s="398"/>
      <c r="T49" s="1094" t="str">
        <f>IF(Q49="","-",$O$48*Q49*$M$48/C49)</f>
        <v>-</v>
      </c>
      <c r="U49" s="1095"/>
      <c r="V49" s="1096"/>
      <c r="W49" s="1090" t="str">
        <f>IF(T49="-","-",T49/K49)</f>
        <v>-</v>
      </c>
      <c r="X49" s="1090"/>
      <c r="Y49" s="1090"/>
      <c r="Z49" s="1126"/>
      <c r="AA49" s="1127"/>
      <c r="AB49" s="1128"/>
      <c r="AC49" s="1082"/>
      <c r="AD49" s="1083"/>
      <c r="AE49" s="1118"/>
      <c r="AF49" s="1119"/>
      <c r="AG49" s="967"/>
      <c r="AH49" s="967"/>
      <c r="AI49" s="398"/>
      <c r="AJ49" s="1088" t="str">
        <f>IF(AG49="","-",$AE$48*AG49*$AC$48/C49)</f>
        <v>-</v>
      </c>
      <c r="AK49" s="1088"/>
      <c r="AL49" s="1088"/>
      <c r="AM49" s="1090" t="str">
        <f>IF(AJ49="-","-",AJ49/K49)</f>
        <v>-</v>
      </c>
      <c r="AN49" s="1090"/>
      <c r="AO49" s="1090"/>
      <c r="AP49" s="1126"/>
      <c r="AQ49" s="1127"/>
      <c r="AR49" s="1128"/>
    </row>
    <row r="50" spans="1:44" ht="13.5" thickBot="1">
      <c r="A50" s="488"/>
      <c r="B50" s="1089"/>
      <c r="C50" s="1097"/>
      <c r="D50" s="1098"/>
      <c r="E50" s="1097"/>
      <c r="F50" s="1098"/>
      <c r="G50" s="431"/>
      <c r="H50" s="432"/>
      <c r="I50" s="431"/>
      <c r="J50" s="432"/>
      <c r="K50" s="431"/>
      <c r="L50" s="433"/>
      <c r="M50" s="1084"/>
      <c r="N50" s="1085"/>
      <c r="O50" s="1120"/>
      <c r="P50" s="1121"/>
      <c r="Q50" s="1132"/>
      <c r="R50" s="956"/>
      <c r="S50" s="404"/>
      <c r="T50" s="1094" t="str">
        <f>IF(Q50="","-",$O$48*Q50*$M$48/C50)</f>
        <v>-</v>
      </c>
      <c r="U50" s="1095"/>
      <c r="V50" s="1096"/>
      <c r="W50" s="1199" t="str">
        <f>IF(T50="-","-",T50/K50)</f>
        <v>-</v>
      </c>
      <c r="X50" s="1199"/>
      <c r="Y50" s="1199"/>
      <c r="Z50" s="1202" t="str">
        <f>IF(OR(Q48="",Q49="",Q50=""),"-",STDEV(T48:T50)/AVERAGE(T48:T50))</f>
        <v>-</v>
      </c>
      <c r="AA50" s="1202"/>
      <c r="AB50" s="1203"/>
      <c r="AC50" s="1084"/>
      <c r="AD50" s="1085"/>
      <c r="AE50" s="1120"/>
      <c r="AF50" s="1121"/>
      <c r="AG50" s="967"/>
      <c r="AH50" s="967"/>
      <c r="AI50" s="398"/>
      <c r="AJ50" s="1088" t="str">
        <f>IF(AG50="","-",$AE$48*AG50*$AC$48/C50)</f>
        <v>-</v>
      </c>
      <c r="AK50" s="1088"/>
      <c r="AL50" s="1088"/>
      <c r="AM50" s="1090" t="str">
        <f>IF(AJ50="-","-",AJ50/K50)</f>
        <v>-</v>
      </c>
      <c r="AN50" s="1090"/>
      <c r="AO50" s="1090"/>
      <c r="AP50" s="1200" t="str">
        <f>IF(OR(AG48="",AG49="",AG50=""),"-",STDEV(AJ48:AJ50)/AVERAGE(AJ48:AJ50))</f>
        <v>-</v>
      </c>
      <c r="AQ50" s="1200"/>
      <c r="AR50" s="1201"/>
    </row>
    <row r="51" spans="1:44" ht="12.75" customHeight="1">
      <c r="A51" s="1099" t="s">
        <v>184</v>
      </c>
      <c r="B51" s="1100"/>
      <c r="C51" s="1100"/>
      <c r="D51" s="1100"/>
      <c r="E51" s="1100"/>
      <c r="F51" s="1100"/>
      <c r="G51" s="1100"/>
      <c r="H51" s="1100"/>
      <c r="I51" s="1100"/>
      <c r="J51" s="1100"/>
      <c r="K51" s="1100"/>
      <c r="L51" s="1101"/>
      <c r="M51" s="188"/>
      <c r="N51" s="189"/>
      <c r="O51" s="1111" t="s">
        <v>297</v>
      </c>
      <c r="P51" s="1112"/>
      <c r="Q51" s="1112"/>
      <c r="R51" s="1112"/>
      <c r="S51" s="1112"/>
      <c r="T51" s="1112"/>
      <c r="U51" s="1112"/>
      <c r="V51" s="1112"/>
      <c r="W51" s="1112"/>
      <c r="X51" s="1112"/>
      <c r="Y51" s="1112"/>
      <c r="Z51" s="1112"/>
      <c r="AA51" s="1112"/>
      <c r="AB51" s="1113"/>
      <c r="AC51" s="964" t="s">
        <v>8</v>
      </c>
      <c r="AD51" s="965"/>
      <c r="AE51" s="965"/>
      <c r="AF51" s="965"/>
      <c r="AG51" s="965"/>
      <c r="AH51" s="965"/>
      <c r="AI51" s="965"/>
      <c r="AJ51" s="965"/>
      <c r="AK51" s="965"/>
      <c r="AL51" s="965"/>
      <c r="AM51" s="965"/>
      <c r="AN51" s="965"/>
      <c r="AO51" s="965"/>
      <c r="AP51" s="965"/>
      <c r="AQ51" s="965"/>
      <c r="AR51" s="966"/>
    </row>
    <row r="52" spans="1:44" ht="13.5" customHeight="1" thickBot="1">
      <c r="A52" s="1102"/>
      <c r="B52" s="1103"/>
      <c r="C52" s="1103"/>
      <c r="D52" s="1103"/>
      <c r="E52" s="1103"/>
      <c r="F52" s="1103"/>
      <c r="G52" s="1103"/>
      <c r="H52" s="1103"/>
      <c r="I52" s="1103"/>
      <c r="J52" s="1103"/>
      <c r="K52" s="1103"/>
      <c r="L52" s="1104"/>
      <c r="M52" s="1114" t="s">
        <v>339</v>
      </c>
      <c r="N52" s="1115"/>
      <c r="O52" s="1115"/>
      <c r="P52" s="1115"/>
      <c r="Q52" s="1143" t="s">
        <v>168</v>
      </c>
      <c r="R52" s="1143"/>
      <c r="S52" s="1143"/>
      <c r="T52" s="1115" t="s">
        <v>169</v>
      </c>
      <c r="U52" s="1115"/>
      <c r="V52" s="1115"/>
      <c r="W52" s="1115"/>
      <c r="X52" s="1115"/>
      <c r="Y52" s="1115"/>
      <c r="Z52" s="1115" t="s">
        <v>202</v>
      </c>
      <c r="AA52" s="1115"/>
      <c r="AB52" s="1122"/>
      <c r="AC52" s="1114" t="s">
        <v>339</v>
      </c>
      <c r="AD52" s="1115"/>
      <c r="AE52" s="1115"/>
      <c r="AF52" s="1115"/>
      <c r="AG52" s="1166" t="s">
        <v>168</v>
      </c>
      <c r="AH52" s="1167"/>
      <c r="AI52" s="1168"/>
      <c r="AJ52" s="1163" t="s">
        <v>169</v>
      </c>
      <c r="AK52" s="1164"/>
      <c r="AL52" s="1164"/>
      <c r="AM52" s="1164"/>
      <c r="AN52" s="1164"/>
      <c r="AO52" s="1165"/>
      <c r="AP52" s="1160" t="s">
        <v>170</v>
      </c>
      <c r="AQ52" s="1161"/>
      <c r="AR52" s="1162"/>
    </row>
    <row r="53" spans="1:44" ht="12.75" customHeight="1">
      <c r="A53" s="1141" t="s">
        <v>172</v>
      </c>
      <c r="B53" s="1106"/>
      <c r="C53" s="1105" t="s">
        <v>12</v>
      </c>
      <c r="D53" s="1139"/>
      <c r="E53" s="1105" t="s">
        <v>175</v>
      </c>
      <c r="F53" s="1106"/>
      <c r="G53" s="1105" t="s">
        <v>176</v>
      </c>
      <c r="H53" s="1106"/>
      <c r="I53" s="1105" t="s">
        <v>136</v>
      </c>
      <c r="J53" s="1106"/>
      <c r="K53" s="1169" t="s">
        <v>177</v>
      </c>
      <c r="L53" s="1170"/>
      <c r="M53" s="1141" t="s">
        <v>173</v>
      </c>
      <c r="N53" s="1106"/>
      <c r="O53" s="1105" t="s">
        <v>174</v>
      </c>
      <c r="P53" s="1139"/>
      <c r="Q53" s="1169" t="s">
        <v>178</v>
      </c>
      <c r="R53" s="1179"/>
      <c r="S53" s="1180"/>
      <c r="T53" s="1169" t="s">
        <v>179</v>
      </c>
      <c r="U53" s="1179"/>
      <c r="V53" s="1180"/>
      <c r="W53" s="1169" t="s">
        <v>180</v>
      </c>
      <c r="X53" s="1179"/>
      <c r="Y53" s="1180"/>
      <c r="Z53" s="1173"/>
      <c r="AA53" s="1174"/>
      <c r="AB53" s="1175"/>
      <c r="AC53" s="1141" t="s">
        <v>173</v>
      </c>
      <c r="AD53" s="1139"/>
      <c r="AE53" s="1105" t="s">
        <v>174</v>
      </c>
      <c r="AF53" s="1139"/>
      <c r="AG53" s="1179" t="s">
        <v>178</v>
      </c>
      <c r="AH53" s="1179"/>
      <c r="AI53" s="1180"/>
      <c r="AJ53" s="1186" t="s">
        <v>179</v>
      </c>
      <c r="AK53" s="1187"/>
      <c r="AL53" s="1188"/>
      <c r="AM53" s="1186" t="s">
        <v>180</v>
      </c>
      <c r="AN53" s="1187"/>
      <c r="AO53" s="1188"/>
      <c r="AP53" s="1183" t="s">
        <v>181</v>
      </c>
      <c r="AQ53" s="1184"/>
      <c r="AR53" s="1185"/>
    </row>
    <row r="54" spans="1:44" ht="12.75" customHeight="1">
      <c r="A54" s="1142"/>
      <c r="B54" s="1108"/>
      <c r="C54" s="1107"/>
      <c r="D54" s="1140"/>
      <c r="E54" s="1107"/>
      <c r="F54" s="1108"/>
      <c r="G54" s="1107"/>
      <c r="H54" s="1108"/>
      <c r="I54" s="1107"/>
      <c r="J54" s="1108"/>
      <c r="K54" s="1171"/>
      <c r="L54" s="1172"/>
      <c r="M54" s="1142"/>
      <c r="N54" s="1108"/>
      <c r="O54" s="1107"/>
      <c r="P54" s="1140"/>
      <c r="Q54" s="1171"/>
      <c r="R54" s="1181"/>
      <c r="S54" s="1182"/>
      <c r="T54" s="1171"/>
      <c r="U54" s="1181"/>
      <c r="V54" s="1182"/>
      <c r="W54" s="1171"/>
      <c r="X54" s="1181"/>
      <c r="Y54" s="1182"/>
      <c r="Z54" s="1176"/>
      <c r="AA54" s="1177"/>
      <c r="AB54" s="1178"/>
      <c r="AC54" s="1142"/>
      <c r="AD54" s="1140"/>
      <c r="AE54" s="1107"/>
      <c r="AF54" s="1140"/>
      <c r="AG54" s="1181"/>
      <c r="AH54" s="1181"/>
      <c r="AI54" s="1182"/>
      <c r="AJ54" s="1171"/>
      <c r="AK54" s="1181"/>
      <c r="AL54" s="1182"/>
      <c r="AM54" s="1171"/>
      <c r="AN54" s="1181"/>
      <c r="AO54" s="1182"/>
      <c r="AP54" s="1176"/>
      <c r="AQ54" s="1177"/>
      <c r="AR54" s="1178"/>
    </row>
    <row r="55" spans="1:44" ht="12.75">
      <c r="A55" s="488"/>
      <c r="B55" s="432"/>
      <c r="C55" s="431"/>
      <c r="D55" s="1089"/>
      <c r="E55" s="431"/>
      <c r="F55" s="1089"/>
      <c r="G55" s="431"/>
      <c r="H55" s="432"/>
      <c r="I55" s="431"/>
      <c r="J55" s="1089"/>
      <c r="K55" s="431"/>
      <c r="L55" s="433"/>
      <c r="M55" s="488"/>
      <c r="N55" s="1089"/>
      <c r="O55" s="1156"/>
      <c r="P55" s="1157"/>
      <c r="Q55" s="399"/>
      <c r="R55" s="399"/>
      <c r="S55" s="399"/>
      <c r="T55" s="1094" t="str">
        <f>IF(Q55="","-",$O$55*Q55*M55/C55)</f>
        <v>-</v>
      </c>
      <c r="U55" s="1095"/>
      <c r="V55" s="1096"/>
      <c r="W55" s="1091" t="str">
        <f>IF(T55="-","-",T55/K55)</f>
        <v>-</v>
      </c>
      <c r="X55" s="1092"/>
      <c r="Y55" s="1093"/>
      <c r="Z55" s="480"/>
      <c r="AA55" s="480"/>
      <c r="AB55" s="517"/>
      <c r="AC55" s="488"/>
      <c r="AD55" s="1089"/>
      <c r="AE55" s="1156"/>
      <c r="AF55" s="1157"/>
      <c r="AG55" s="967"/>
      <c r="AH55" s="967"/>
      <c r="AI55" s="398"/>
      <c r="AJ55" s="1088" t="str">
        <f aca="true" t="shared" si="9" ref="AJ55:AJ62">IF(AG55="","-",$AE$55*AG55*AC55/C55)</f>
        <v>-</v>
      </c>
      <c r="AK55" s="1088"/>
      <c r="AL55" s="1088"/>
      <c r="AM55" s="1090" t="str">
        <f aca="true" t="shared" si="10" ref="AM55:AM62">IF(AJ55="-","-",AJ55/K55)</f>
        <v>-</v>
      </c>
      <c r="AN55" s="1090"/>
      <c r="AO55" s="1090"/>
      <c r="AP55" s="1086" t="str">
        <f aca="true" t="shared" si="11" ref="AP55:AP62">IF(AG55="","-",(AJ55-T55)/T55)</f>
        <v>-</v>
      </c>
      <c r="AQ55" s="1086"/>
      <c r="AR55" s="1087"/>
    </row>
    <row r="56" spans="1:44" ht="12.75">
      <c r="A56" s="488"/>
      <c r="B56" s="432"/>
      <c r="C56" s="431"/>
      <c r="D56" s="1089"/>
      <c r="E56" s="431"/>
      <c r="F56" s="1089"/>
      <c r="G56" s="431"/>
      <c r="H56" s="432"/>
      <c r="I56" s="431"/>
      <c r="J56" s="1089"/>
      <c r="K56" s="431"/>
      <c r="L56" s="433"/>
      <c r="M56" s="488"/>
      <c r="N56" s="1089"/>
      <c r="O56" s="1118"/>
      <c r="P56" s="1119"/>
      <c r="Q56" s="399"/>
      <c r="R56" s="399"/>
      <c r="S56" s="399"/>
      <c r="T56" s="1094" t="str">
        <f aca="true" t="shared" si="12" ref="T56:T62">IF(Q56="","-",$O$55*Q56*M56/C56)</f>
        <v>-</v>
      </c>
      <c r="U56" s="1095"/>
      <c r="V56" s="1096"/>
      <c r="W56" s="1091" t="str">
        <f aca="true" t="shared" si="13" ref="W56:W62">IF(T56="-","-",T56/K56)</f>
        <v>-</v>
      </c>
      <c r="X56" s="1092"/>
      <c r="Y56" s="1093"/>
      <c r="Z56" s="480"/>
      <c r="AA56" s="480"/>
      <c r="AB56" s="517"/>
      <c r="AC56" s="488"/>
      <c r="AD56" s="1089"/>
      <c r="AE56" s="1118"/>
      <c r="AF56" s="1119"/>
      <c r="AG56" s="967"/>
      <c r="AH56" s="967"/>
      <c r="AI56" s="398"/>
      <c r="AJ56" s="1088" t="str">
        <f t="shared" si="9"/>
        <v>-</v>
      </c>
      <c r="AK56" s="1088"/>
      <c r="AL56" s="1088"/>
      <c r="AM56" s="1090" t="str">
        <f t="shared" si="10"/>
        <v>-</v>
      </c>
      <c r="AN56" s="1090"/>
      <c r="AO56" s="1090"/>
      <c r="AP56" s="1086" t="str">
        <f t="shared" si="11"/>
        <v>-</v>
      </c>
      <c r="AQ56" s="1086"/>
      <c r="AR56" s="1087"/>
    </row>
    <row r="57" spans="1:44" ht="12.75">
      <c r="A57" s="488"/>
      <c r="B57" s="432"/>
      <c r="C57" s="431"/>
      <c r="D57" s="1089"/>
      <c r="E57" s="431"/>
      <c r="F57" s="1089"/>
      <c r="G57" s="431"/>
      <c r="H57" s="432"/>
      <c r="I57" s="431"/>
      <c r="J57" s="1089"/>
      <c r="K57" s="431"/>
      <c r="L57" s="433"/>
      <c r="M57" s="488"/>
      <c r="N57" s="1089"/>
      <c r="O57" s="1118"/>
      <c r="P57" s="1119"/>
      <c r="Q57" s="399"/>
      <c r="R57" s="399"/>
      <c r="S57" s="399"/>
      <c r="T57" s="1094" t="str">
        <f t="shared" si="12"/>
        <v>-</v>
      </c>
      <c r="U57" s="1095"/>
      <c r="V57" s="1096"/>
      <c r="W57" s="1091" t="str">
        <f t="shared" si="13"/>
        <v>-</v>
      </c>
      <c r="X57" s="1092"/>
      <c r="Y57" s="1093"/>
      <c r="Z57" s="480"/>
      <c r="AA57" s="480"/>
      <c r="AB57" s="517"/>
      <c r="AC57" s="488"/>
      <c r="AD57" s="1089"/>
      <c r="AE57" s="1118"/>
      <c r="AF57" s="1119"/>
      <c r="AG57" s="967"/>
      <c r="AH57" s="967"/>
      <c r="AI57" s="398"/>
      <c r="AJ57" s="1088" t="str">
        <f t="shared" si="9"/>
        <v>-</v>
      </c>
      <c r="AK57" s="1088"/>
      <c r="AL57" s="1088"/>
      <c r="AM57" s="1090" t="str">
        <f t="shared" si="10"/>
        <v>-</v>
      </c>
      <c r="AN57" s="1090"/>
      <c r="AO57" s="1090"/>
      <c r="AP57" s="1086" t="str">
        <f t="shared" si="11"/>
        <v>-</v>
      </c>
      <c r="AQ57" s="1086"/>
      <c r="AR57" s="1087"/>
    </row>
    <row r="58" spans="1:44" ht="12.75">
      <c r="A58" s="488"/>
      <c r="B58" s="432"/>
      <c r="C58" s="431"/>
      <c r="D58" s="1089"/>
      <c r="E58" s="431"/>
      <c r="F58" s="1089"/>
      <c r="G58" s="431"/>
      <c r="H58" s="432"/>
      <c r="I58" s="431"/>
      <c r="J58" s="1089"/>
      <c r="K58" s="431"/>
      <c r="L58" s="433"/>
      <c r="M58" s="488"/>
      <c r="N58" s="1089"/>
      <c r="O58" s="1118"/>
      <c r="P58" s="1119"/>
      <c r="Q58" s="399"/>
      <c r="R58" s="399"/>
      <c r="S58" s="399"/>
      <c r="T58" s="1094" t="str">
        <f t="shared" si="12"/>
        <v>-</v>
      </c>
      <c r="U58" s="1095"/>
      <c r="V58" s="1096"/>
      <c r="W58" s="1091" t="str">
        <f t="shared" si="13"/>
        <v>-</v>
      </c>
      <c r="X58" s="1092"/>
      <c r="Y58" s="1093"/>
      <c r="Z58" s="480"/>
      <c r="AA58" s="480"/>
      <c r="AB58" s="517"/>
      <c r="AC58" s="488"/>
      <c r="AD58" s="1089"/>
      <c r="AE58" s="1118"/>
      <c r="AF58" s="1119"/>
      <c r="AG58" s="967"/>
      <c r="AH58" s="967"/>
      <c r="AI58" s="398"/>
      <c r="AJ58" s="1088" t="str">
        <f t="shared" si="9"/>
        <v>-</v>
      </c>
      <c r="AK58" s="1088"/>
      <c r="AL58" s="1088"/>
      <c r="AM58" s="1090" t="str">
        <f t="shared" si="10"/>
        <v>-</v>
      </c>
      <c r="AN58" s="1090"/>
      <c r="AO58" s="1090"/>
      <c r="AP58" s="1086" t="str">
        <f t="shared" si="11"/>
        <v>-</v>
      </c>
      <c r="AQ58" s="1086"/>
      <c r="AR58" s="1087"/>
    </row>
    <row r="59" spans="1:44" ht="12.75">
      <c r="A59" s="488"/>
      <c r="B59" s="432"/>
      <c r="C59" s="431"/>
      <c r="D59" s="1089"/>
      <c r="E59" s="431"/>
      <c r="F59" s="1089"/>
      <c r="G59" s="431"/>
      <c r="H59" s="432"/>
      <c r="I59" s="431"/>
      <c r="J59" s="1089"/>
      <c r="K59" s="431"/>
      <c r="L59" s="433"/>
      <c r="M59" s="488"/>
      <c r="N59" s="1089"/>
      <c r="O59" s="1118"/>
      <c r="P59" s="1119"/>
      <c r="Q59" s="399"/>
      <c r="R59" s="399"/>
      <c r="S59" s="399"/>
      <c r="T59" s="1094" t="str">
        <f t="shared" si="12"/>
        <v>-</v>
      </c>
      <c r="U59" s="1095"/>
      <c r="V59" s="1096"/>
      <c r="W59" s="1091" t="str">
        <f t="shared" si="13"/>
        <v>-</v>
      </c>
      <c r="X59" s="1092"/>
      <c r="Y59" s="1093"/>
      <c r="Z59" s="480"/>
      <c r="AA59" s="480"/>
      <c r="AB59" s="517"/>
      <c r="AC59" s="488"/>
      <c r="AD59" s="1089"/>
      <c r="AE59" s="1118"/>
      <c r="AF59" s="1119"/>
      <c r="AG59" s="967"/>
      <c r="AH59" s="967"/>
      <c r="AI59" s="398"/>
      <c r="AJ59" s="1088" t="str">
        <f t="shared" si="9"/>
        <v>-</v>
      </c>
      <c r="AK59" s="1088"/>
      <c r="AL59" s="1088"/>
      <c r="AM59" s="1090" t="str">
        <f t="shared" si="10"/>
        <v>-</v>
      </c>
      <c r="AN59" s="1090"/>
      <c r="AO59" s="1090"/>
      <c r="AP59" s="1086" t="str">
        <f t="shared" si="11"/>
        <v>-</v>
      </c>
      <c r="AQ59" s="1086"/>
      <c r="AR59" s="1087"/>
    </row>
    <row r="60" spans="1:44" ht="12.75">
      <c r="A60" s="488"/>
      <c r="B60" s="432"/>
      <c r="C60" s="431"/>
      <c r="D60" s="1089"/>
      <c r="E60" s="431"/>
      <c r="F60" s="1089"/>
      <c r="G60" s="431"/>
      <c r="H60" s="432"/>
      <c r="I60" s="431"/>
      <c r="J60" s="1089"/>
      <c r="K60" s="431"/>
      <c r="L60" s="433"/>
      <c r="M60" s="488"/>
      <c r="N60" s="1089"/>
      <c r="O60" s="1118"/>
      <c r="P60" s="1119"/>
      <c r="Q60" s="399"/>
      <c r="R60" s="399"/>
      <c r="S60" s="399"/>
      <c r="T60" s="1094" t="str">
        <f t="shared" si="12"/>
        <v>-</v>
      </c>
      <c r="U60" s="1095"/>
      <c r="V60" s="1096"/>
      <c r="W60" s="1091" t="str">
        <f t="shared" si="13"/>
        <v>-</v>
      </c>
      <c r="X60" s="1092"/>
      <c r="Y60" s="1093"/>
      <c r="Z60" s="480"/>
      <c r="AA60" s="480"/>
      <c r="AB60" s="517"/>
      <c r="AC60" s="488"/>
      <c r="AD60" s="1089"/>
      <c r="AE60" s="1118"/>
      <c r="AF60" s="1119"/>
      <c r="AG60" s="967"/>
      <c r="AH60" s="967"/>
      <c r="AI60" s="398"/>
      <c r="AJ60" s="1088" t="str">
        <f t="shared" si="9"/>
        <v>-</v>
      </c>
      <c r="AK60" s="1088"/>
      <c r="AL60" s="1088"/>
      <c r="AM60" s="1090" t="str">
        <f t="shared" si="10"/>
        <v>-</v>
      </c>
      <c r="AN60" s="1090"/>
      <c r="AO60" s="1090"/>
      <c r="AP60" s="1086" t="str">
        <f t="shared" si="11"/>
        <v>-</v>
      </c>
      <c r="AQ60" s="1086"/>
      <c r="AR60" s="1087"/>
    </row>
    <row r="61" spans="1:44" ht="12.75">
      <c r="A61" s="488"/>
      <c r="B61" s="432"/>
      <c r="C61" s="431"/>
      <c r="D61" s="1089"/>
      <c r="E61" s="431"/>
      <c r="F61" s="1089"/>
      <c r="G61" s="431"/>
      <c r="H61" s="432"/>
      <c r="I61" s="431"/>
      <c r="J61" s="1089"/>
      <c r="K61" s="431"/>
      <c r="L61" s="433"/>
      <c r="M61" s="488"/>
      <c r="N61" s="1089"/>
      <c r="O61" s="1118"/>
      <c r="P61" s="1119"/>
      <c r="Q61" s="399"/>
      <c r="R61" s="399"/>
      <c r="S61" s="399"/>
      <c r="T61" s="1094" t="str">
        <f t="shared" si="12"/>
        <v>-</v>
      </c>
      <c r="U61" s="1095"/>
      <c r="V61" s="1096"/>
      <c r="W61" s="1091" t="str">
        <f t="shared" si="13"/>
        <v>-</v>
      </c>
      <c r="X61" s="1092"/>
      <c r="Y61" s="1093"/>
      <c r="Z61" s="480"/>
      <c r="AA61" s="480"/>
      <c r="AB61" s="517"/>
      <c r="AC61" s="488"/>
      <c r="AD61" s="1089"/>
      <c r="AE61" s="1118"/>
      <c r="AF61" s="1119"/>
      <c r="AG61" s="967"/>
      <c r="AH61" s="967"/>
      <c r="AI61" s="398"/>
      <c r="AJ61" s="1088" t="str">
        <f t="shared" si="9"/>
        <v>-</v>
      </c>
      <c r="AK61" s="1088"/>
      <c r="AL61" s="1088"/>
      <c r="AM61" s="1090" t="str">
        <f t="shared" si="10"/>
        <v>-</v>
      </c>
      <c r="AN61" s="1090"/>
      <c r="AO61" s="1090"/>
      <c r="AP61" s="1086" t="str">
        <f t="shared" si="11"/>
        <v>-</v>
      </c>
      <c r="AQ61" s="1086"/>
      <c r="AR61" s="1087"/>
    </row>
    <row r="62" spans="1:44" ht="13.5" thickBot="1">
      <c r="A62" s="488"/>
      <c r="B62" s="432"/>
      <c r="C62" s="1097"/>
      <c r="D62" s="1098"/>
      <c r="E62" s="1097"/>
      <c r="F62" s="1098"/>
      <c r="G62" s="431"/>
      <c r="H62" s="432"/>
      <c r="I62" s="431"/>
      <c r="J62" s="1089"/>
      <c r="K62" s="431"/>
      <c r="L62" s="433"/>
      <c r="M62" s="511"/>
      <c r="N62" s="1098"/>
      <c r="O62" s="1120"/>
      <c r="P62" s="1121"/>
      <c r="Q62" s="405"/>
      <c r="R62" s="405"/>
      <c r="S62" s="405"/>
      <c r="T62" s="1094" t="str">
        <f t="shared" si="12"/>
        <v>-</v>
      </c>
      <c r="U62" s="1095"/>
      <c r="V62" s="1096"/>
      <c r="W62" s="1091" t="str">
        <f t="shared" si="13"/>
        <v>-</v>
      </c>
      <c r="X62" s="1092"/>
      <c r="Y62" s="1093"/>
      <c r="Z62" s="1158"/>
      <c r="AA62" s="1158"/>
      <c r="AB62" s="1159"/>
      <c r="AC62" s="511"/>
      <c r="AD62" s="1098"/>
      <c r="AE62" s="1120"/>
      <c r="AF62" s="1121"/>
      <c r="AG62" s="967"/>
      <c r="AH62" s="967"/>
      <c r="AI62" s="398"/>
      <c r="AJ62" s="1088" t="str">
        <f t="shared" si="9"/>
        <v>-</v>
      </c>
      <c r="AK62" s="1088"/>
      <c r="AL62" s="1088"/>
      <c r="AM62" s="1090" t="str">
        <f t="shared" si="10"/>
        <v>-</v>
      </c>
      <c r="AN62" s="1090"/>
      <c r="AO62" s="1090"/>
      <c r="AP62" s="1086" t="str">
        <f t="shared" si="11"/>
        <v>-</v>
      </c>
      <c r="AQ62" s="1086"/>
      <c r="AR62" s="1087"/>
    </row>
    <row r="63" spans="1:44" ht="12.75" customHeight="1">
      <c r="A63" s="1099" t="s">
        <v>185</v>
      </c>
      <c r="B63" s="1100"/>
      <c r="C63" s="1100"/>
      <c r="D63" s="1100"/>
      <c r="E63" s="1100"/>
      <c r="F63" s="1100"/>
      <c r="G63" s="1100"/>
      <c r="H63" s="1100"/>
      <c r="I63" s="1100"/>
      <c r="J63" s="1100"/>
      <c r="K63" s="1100"/>
      <c r="L63" s="1101"/>
      <c r="M63" s="188"/>
      <c r="N63" s="189"/>
      <c r="O63" s="1111" t="s">
        <v>297</v>
      </c>
      <c r="P63" s="1112"/>
      <c r="Q63" s="1112"/>
      <c r="R63" s="1112"/>
      <c r="S63" s="1112"/>
      <c r="T63" s="1112"/>
      <c r="U63" s="1112"/>
      <c r="V63" s="1112"/>
      <c r="W63" s="1112"/>
      <c r="X63" s="1112"/>
      <c r="Y63" s="1112"/>
      <c r="Z63" s="1112"/>
      <c r="AA63" s="1112"/>
      <c r="AB63" s="1113"/>
      <c r="AC63" s="964" t="s">
        <v>8</v>
      </c>
      <c r="AD63" s="965"/>
      <c r="AE63" s="965"/>
      <c r="AF63" s="965"/>
      <c r="AG63" s="965"/>
      <c r="AH63" s="965"/>
      <c r="AI63" s="965"/>
      <c r="AJ63" s="965"/>
      <c r="AK63" s="965"/>
      <c r="AL63" s="965"/>
      <c r="AM63" s="965"/>
      <c r="AN63" s="965"/>
      <c r="AO63" s="965"/>
      <c r="AP63" s="965"/>
      <c r="AQ63" s="965"/>
      <c r="AR63" s="966"/>
    </row>
    <row r="64" spans="1:44" ht="13.5" customHeight="1" thickBot="1">
      <c r="A64" s="1102"/>
      <c r="B64" s="1103"/>
      <c r="C64" s="1103"/>
      <c r="D64" s="1103"/>
      <c r="E64" s="1103"/>
      <c r="F64" s="1103"/>
      <c r="G64" s="1103"/>
      <c r="H64" s="1103"/>
      <c r="I64" s="1103"/>
      <c r="J64" s="1103"/>
      <c r="K64" s="1103"/>
      <c r="L64" s="1104"/>
      <c r="M64" s="1114" t="s">
        <v>339</v>
      </c>
      <c r="N64" s="1115"/>
      <c r="O64" s="1115"/>
      <c r="P64" s="1115"/>
      <c r="Q64" s="1143" t="s">
        <v>168</v>
      </c>
      <c r="R64" s="1143"/>
      <c r="S64" s="1143"/>
      <c r="T64" s="1115" t="s">
        <v>169</v>
      </c>
      <c r="U64" s="1115"/>
      <c r="V64" s="1115"/>
      <c r="W64" s="1115"/>
      <c r="X64" s="1115"/>
      <c r="Y64" s="1115"/>
      <c r="Z64" s="1115" t="s">
        <v>202</v>
      </c>
      <c r="AA64" s="1115"/>
      <c r="AB64" s="1122"/>
      <c r="AC64" s="1114" t="s">
        <v>339</v>
      </c>
      <c r="AD64" s="1115"/>
      <c r="AE64" s="1115"/>
      <c r="AF64" s="1115"/>
      <c r="AG64" s="1166" t="s">
        <v>168</v>
      </c>
      <c r="AH64" s="1167"/>
      <c r="AI64" s="1168"/>
      <c r="AJ64" s="1163" t="s">
        <v>169</v>
      </c>
      <c r="AK64" s="1164"/>
      <c r="AL64" s="1164"/>
      <c r="AM64" s="1164"/>
      <c r="AN64" s="1164"/>
      <c r="AO64" s="1165"/>
      <c r="AP64" s="1160" t="s">
        <v>170</v>
      </c>
      <c r="AQ64" s="1161"/>
      <c r="AR64" s="1162"/>
    </row>
    <row r="65" spans="1:44" ht="12.75" customHeight="1">
      <c r="A65" s="1141" t="s">
        <v>172</v>
      </c>
      <c r="B65" s="1106"/>
      <c r="C65" s="1105" t="s">
        <v>12</v>
      </c>
      <c r="D65" s="1139"/>
      <c r="E65" s="1105" t="s">
        <v>175</v>
      </c>
      <c r="F65" s="1106"/>
      <c r="G65" s="1105" t="s">
        <v>176</v>
      </c>
      <c r="H65" s="1106"/>
      <c r="I65" s="1105" t="s">
        <v>136</v>
      </c>
      <c r="J65" s="1106"/>
      <c r="K65" s="1169" t="s">
        <v>177</v>
      </c>
      <c r="L65" s="1170"/>
      <c r="M65" s="1141" t="s">
        <v>173</v>
      </c>
      <c r="N65" s="1106"/>
      <c r="O65" s="1105" t="s">
        <v>174</v>
      </c>
      <c r="P65" s="1139"/>
      <c r="Q65" s="1169" t="s">
        <v>178</v>
      </c>
      <c r="R65" s="1179"/>
      <c r="S65" s="1180"/>
      <c r="T65" s="1169" t="s">
        <v>179</v>
      </c>
      <c r="U65" s="1179"/>
      <c r="V65" s="1180"/>
      <c r="W65" s="1169" t="s">
        <v>180</v>
      </c>
      <c r="X65" s="1179"/>
      <c r="Y65" s="1180"/>
      <c r="Z65" s="1173"/>
      <c r="AA65" s="1174"/>
      <c r="AB65" s="1175"/>
      <c r="AC65" s="1141" t="s">
        <v>173</v>
      </c>
      <c r="AD65" s="1139"/>
      <c r="AE65" s="1105" t="s">
        <v>174</v>
      </c>
      <c r="AF65" s="1139"/>
      <c r="AG65" s="1179" t="s">
        <v>178</v>
      </c>
      <c r="AH65" s="1179"/>
      <c r="AI65" s="1180"/>
      <c r="AJ65" s="1186" t="s">
        <v>179</v>
      </c>
      <c r="AK65" s="1187"/>
      <c r="AL65" s="1188"/>
      <c r="AM65" s="1186" t="s">
        <v>180</v>
      </c>
      <c r="AN65" s="1187"/>
      <c r="AO65" s="1188"/>
      <c r="AP65" s="1183" t="s">
        <v>181</v>
      </c>
      <c r="AQ65" s="1184"/>
      <c r="AR65" s="1185"/>
    </row>
    <row r="66" spans="1:44" ht="12.75" customHeight="1">
      <c r="A66" s="1142"/>
      <c r="B66" s="1108"/>
      <c r="C66" s="1107"/>
      <c r="D66" s="1140"/>
      <c r="E66" s="1107"/>
      <c r="F66" s="1108"/>
      <c r="G66" s="1107"/>
      <c r="H66" s="1108"/>
      <c r="I66" s="1107"/>
      <c r="J66" s="1108"/>
      <c r="K66" s="1171"/>
      <c r="L66" s="1172"/>
      <c r="M66" s="1142"/>
      <c r="N66" s="1108"/>
      <c r="O66" s="1107"/>
      <c r="P66" s="1140"/>
      <c r="Q66" s="1171"/>
      <c r="R66" s="1181"/>
      <c r="S66" s="1182"/>
      <c r="T66" s="1171"/>
      <c r="U66" s="1181"/>
      <c r="V66" s="1182"/>
      <c r="W66" s="1171"/>
      <c r="X66" s="1181"/>
      <c r="Y66" s="1182"/>
      <c r="Z66" s="1176"/>
      <c r="AA66" s="1177"/>
      <c r="AB66" s="1178"/>
      <c r="AC66" s="1142"/>
      <c r="AD66" s="1140"/>
      <c r="AE66" s="1107"/>
      <c r="AF66" s="1140"/>
      <c r="AG66" s="1181"/>
      <c r="AH66" s="1181"/>
      <c r="AI66" s="1182"/>
      <c r="AJ66" s="1171"/>
      <c r="AK66" s="1181"/>
      <c r="AL66" s="1182"/>
      <c r="AM66" s="1171"/>
      <c r="AN66" s="1181"/>
      <c r="AO66" s="1182"/>
      <c r="AP66" s="1176"/>
      <c r="AQ66" s="1177"/>
      <c r="AR66" s="1178"/>
    </row>
    <row r="67" spans="1:44" ht="12.75">
      <c r="A67" s="488"/>
      <c r="B67" s="432"/>
      <c r="C67" s="431"/>
      <c r="D67" s="1089"/>
      <c r="E67" s="431"/>
      <c r="F67" s="1089"/>
      <c r="G67" s="431"/>
      <c r="H67" s="432"/>
      <c r="I67" s="431"/>
      <c r="J67" s="1089"/>
      <c r="K67" s="431"/>
      <c r="L67" s="433"/>
      <c r="M67" s="488"/>
      <c r="N67" s="1089"/>
      <c r="O67" s="1156"/>
      <c r="P67" s="1157"/>
      <c r="Q67" s="399"/>
      <c r="R67" s="399"/>
      <c r="S67" s="399"/>
      <c r="T67" s="1094" t="str">
        <f aca="true" t="shared" si="14" ref="T67:T74">IF(Q67="","-",$O$67*Q67*M67/C67)</f>
        <v>-</v>
      </c>
      <c r="U67" s="1095"/>
      <c r="V67" s="1096"/>
      <c r="W67" s="1091" t="str">
        <f aca="true" t="shared" si="15" ref="W67:W74">IF(T67="-","-",T67/K67)</f>
        <v>-</v>
      </c>
      <c r="X67" s="1092"/>
      <c r="Y67" s="1093"/>
      <c r="Z67" s="480"/>
      <c r="AA67" s="480"/>
      <c r="AB67" s="517"/>
      <c r="AC67" s="488"/>
      <c r="AD67" s="1089"/>
      <c r="AE67" s="1156"/>
      <c r="AF67" s="1157"/>
      <c r="AG67" s="967"/>
      <c r="AH67" s="967"/>
      <c r="AI67" s="398"/>
      <c r="AJ67" s="1088" t="str">
        <f aca="true" t="shared" si="16" ref="AJ67:AJ74">IF(AG67="","-",$AE$67*AG67*AC67/C67)</f>
        <v>-</v>
      </c>
      <c r="AK67" s="1088"/>
      <c r="AL67" s="1088"/>
      <c r="AM67" s="1090" t="str">
        <f aca="true" t="shared" si="17" ref="AM67:AM74">IF(AJ67="-","-",AJ67/K67)</f>
        <v>-</v>
      </c>
      <c r="AN67" s="1090"/>
      <c r="AO67" s="1090"/>
      <c r="AP67" s="1086" t="str">
        <f aca="true" t="shared" si="18" ref="AP67:AP74">IF(AG67="","-",(AJ67-T67)/T67)</f>
        <v>-</v>
      </c>
      <c r="AQ67" s="1086"/>
      <c r="AR67" s="1087"/>
    </row>
    <row r="68" spans="1:44" ht="12.75">
      <c r="A68" s="488"/>
      <c r="B68" s="432"/>
      <c r="C68" s="431"/>
      <c r="D68" s="1089"/>
      <c r="E68" s="431"/>
      <c r="F68" s="1089"/>
      <c r="G68" s="431"/>
      <c r="H68" s="432"/>
      <c r="I68" s="431"/>
      <c r="J68" s="1089"/>
      <c r="K68" s="431"/>
      <c r="L68" s="433"/>
      <c r="M68" s="488"/>
      <c r="N68" s="1089"/>
      <c r="O68" s="1118"/>
      <c r="P68" s="1119"/>
      <c r="Q68" s="399"/>
      <c r="R68" s="399"/>
      <c r="S68" s="399"/>
      <c r="T68" s="1094" t="str">
        <f t="shared" si="14"/>
        <v>-</v>
      </c>
      <c r="U68" s="1095"/>
      <c r="V68" s="1096"/>
      <c r="W68" s="1091" t="str">
        <f t="shared" si="15"/>
        <v>-</v>
      </c>
      <c r="X68" s="1092"/>
      <c r="Y68" s="1093"/>
      <c r="Z68" s="480"/>
      <c r="AA68" s="480"/>
      <c r="AB68" s="517"/>
      <c r="AC68" s="488"/>
      <c r="AD68" s="1089"/>
      <c r="AE68" s="1118"/>
      <c r="AF68" s="1119"/>
      <c r="AG68" s="967"/>
      <c r="AH68" s="967"/>
      <c r="AI68" s="398"/>
      <c r="AJ68" s="1088" t="str">
        <f t="shared" si="16"/>
        <v>-</v>
      </c>
      <c r="AK68" s="1088"/>
      <c r="AL68" s="1088"/>
      <c r="AM68" s="1090" t="str">
        <f t="shared" si="17"/>
        <v>-</v>
      </c>
      <c r="AN68" s="1090"/>
      <c r="AO68" s="1090"/>
      <c r="AP68" s="1086" t="str">
        <f t="shared" si="18"/>
        <v>-</v>
      </c>
      <c r="AQ68" s="1086"/>
      <c r="AR68" s="1087"/>
    </row>
    <row r="69" spans="1:44" ht="12.75">
      <c r="A69" s="488"/>
      <c r="B69" s="432"/>
      <c r="C69" s="431"/>
      <c r="D69" s="1089"/>
      <c r="E69" s="431"/>
      <c r="F69" s="1089"/>
      <c r="G69" s="431"/>
      <c r="H69" s="432"/>
      <c r="I69" s="431"/>
      <c r="J69" s="1089"/>
      <c r="K69" s="431"/>
      <c r="L69" s="433"/>
      <c r="M69" s="488"/>
      <c r="N69" s="1089"/>
      <c r="O69" s="1118"/>
      <c r="P69" s="1119"/>
      <c r="Q69" s="399"/>
      <c r="R69" s="399"/>
      <c r="S69" s="399"/>
      <c r="T69" s="1094" t="str">
        <f t="shared" si="14"/>
        <v>-</v>
      </c>
      <c r="U69" s="1095"/>
      <c r="V69" s="1096"/>
      <c r="W69" s="1091" t="str">
        <f t="shared" si="15"/>
        <v>-</v>
      </c>
      <c r="X69" s="1092"/>
      <c r="Y69" s="1093"/>
      <c r="Z69" s="480"/>
      <c r="AA69" s="480"/>
      <c r="AB69" s="517"/>
      <c r="AC69" s="488"/>
      <c r="AD69" s="1089"/>
      <c r="AE69" s="1118"/>
      <c r="AF69" s="1119"/>
      <c r="AG69" s="967"/>
      <c r="AH69" s="967"/>
      <c r="AI69" s="398"/>
      <c r="AJ69" s="1088" t="str">
        <f t="shared" si="16"/>
        <v>-</v>
      </c>
      <c r="AK69" s="1088"/>
      <c r="AL69" s="1088"/>
      <c r="AM69" s="1090" t="str">
        <f t="shared" si="17"/>
        <v>-</v>
      </c>
      <c r="AN69" s="1090"/>
      <c r="AO69" s="1090"/>
      <c r="AP69" s="1086" t="str">
        <f t="shared" si="18"/>
        <v>-</v>
      </c>
      <c r="AQ69" s="1086"/>
      <c r="AR69" s="1087"/>
    </row>
    <row r="70" spans="1:44" ht="12.75">
      <c r="A70" s="488"/>
      <c r="B70" s="432"/>
      <c r="C70" s="431"/>
      <c r="D70" s="1089"/>
      <c r="E70" s="431"/>
      <c r="F70" s="1089"/>
      <c r="G70" s="431"/>
      <c r="H70" s="432"/>
      <c r="I70" s="431"/>
      <c r="J70" s="1089"/>
      <c r="K70" s="431"/>
      <c r="L70" s="433"/>
      <c r="M70" s="488"/>
      <c r="N70" s="1089"/>
      <c r="O70" s="1118"/>
      <c r="P70" s="1119"/>
      <c r="Q70" s="399"/>
      <c r="R70" s="399"/>
      <c r="S70" s="399"/>
      <c r="T70" s="1094" t="str">
        <f t="shared" si="14"/>
        <v>-</v>
      </c>
      <c r="U70" s="1095"/>
      <c r="V70" s="1096"/>
      <c r="W70" s="1091" t="str">
        <f t="shared" si="15"/>
        <v>-</v>
      </c>
      <c r="X70" s="1092"/>
      <c r="Y70" s="1093"/>
      <c r="Z70" s="480"/>
      <c r="AA70" s="480"/>
      <c r="AB70" s="517"/>
      <c r="AC70" s="488"/>
      <c r="AD70" s="1089"/>
      <c r="AE70" s="1118"/>
      <c r="AF70" s="1119"/>
      <c r="AG70" s="967"/>
      <c r="AH70" s="967"/>
      <c r="AI70" s="398"/>
      <c r="AJ70" s="1088" t="str">
        <f t="shared" si="16"/>
        <v>-</v>
      </c>
      <c r="AK70" s="1088"/>
      <c r="AL70" s="1088"/>
      <c r="AM70" s="1090" t="str">
        <f t="shared" si="17"/>
        <v>-</v>
      </c>
      <c r="AN70" s="1090"/>
      <c r="AO70" s="1090"/>
      <c r="AP70" s="1086" t="str">
        <f t="shared" si="18"/>
        <v>-</v>
      </c>
      <c r="AQ70" s="1086"/>
      <c r="AR70" s="1087"/>
    </row>
    <row r="71" spans="1:44" ht="12.75">
      <c r="A71" s="488"/>
      <c r="B71" s="432"/>
      <c r="C71" s="431"/>
      <c r="D71" s="1089"/>
      <c r="E71" s="431"/>
      <c r="F71" s="1089"/>
      <c r="G71" s="431"/>
      <c r="H71" s="432"/>
      <c r="I71" s="431"/>
      <c r="J71" s="1089"/>
      <c r="K71" s="431"/>
      <c r="L71" s="433"/>
      <c r="M71" s="488"/>
      <c r="N71" s="1089"/>
      <c r="O71" s="1118"/>
      <c r="P71" s="1119"/>
      <c r="Q71" s="399"/>
      <c r="R71" s="399"/>
      <c r="S71" s="399"/>
      <c r="T71" s="1094" t="str">
        <f t="shared" si="14"/>
        <v>-</v>
      </c>
      <c r="U71" s="1095"/>
      <c r="V71" s="1096"/>
      <c r="W71" s="1091" t="str">
        <f t="shared" si="15"/>
        <v>-</v>
      </c>
      <c r="X71" s="1092"/>
      <c r="Y71" s="1093"/>
      <c r="Z71" s="480"/>
      <c r="AA71" s="480"/>
      <c r="AB71" s="517"/>
      <c r="AC71" s="488"/>
      <c r="AD71" s="1089"/>
      <c r="AE71" s="1118"/>
      <c r="AF71" s="1119"/>
      <c r="AG71" s="967"/>
      <c r="AH71" s="967"/>
      <c r="AI71" s="398"/>
      <c r="AJ71" s="1088" t="str">
        <f t="shared" si="16"/>
        <v>-</v>
      </c>
      <c r="AK71" s="1088"/>
      <c r="AL71" s="1088"/>
      <c r="AM71" s="1090" t="str">
        <f t="shared" si="17"/>
        <v>-</v>
      </c>
      <c r="AN71" s="1090"/>
      <c r="AO71" s="1090"/>
      <c r="AP71" s="1086" t="str">
        <f t="shared" si="18"/>
        <v>-</v>
      </c>
      <c r="AQ71" s="1086"/>
      <c r="AR71" s="1087"/>
    </row>
    <row r="72" spans="1:44" ht="12.75">
      <c r="A72" s="488"/>
      <c r="B72" s="432"/>
      <c r="C72" s="431"/>
      <c r="D72" s="1089"/>
      <c r="E72" s="431"/>
      <c r="F72" s="1089"/>
      <c r="G72" s="431"/>
      <c r="H72" s="432"/>
      <c r="I72" s="431"/>
      <c r="J72" s="1089"/>
      <c r="K72" s="431"/>
      <c r="L72" s="433"/>
      <c r="M72" s="488"/>
      <c r="N72" s="1089"/>
      <c r="O72" s="1118"/>
      <c r="P72" s="1119"/>
      <c r="Q72" s="399"/>
      <c r="R72" s="399"/>
      <c r="S72" s="399"/>
      <c r="T72" s="1094" t="str">
        <f t="shared" si="14"/>
        <v>-</v>
      </c>
      <c r="U72" s="1095"/>
      <c r="V72" s="1096"/>
      <c r="W72" s="1091" t="str">
        <f t="shared" si="15"/>
        <v>-</v>
      </c>
      <c r="X72" s="1092"/>
      <c r="Y72" s="1093"/>
      <c r="Z72" s="480"/>
      <c r="AA72" s="480"/>
      <c r="AB72" s="517"/>
      <c r="AC72" s="488"/>
      <c r="AD72" s="1089"/>
      <c r="AE72" s="1118"/>
      <c r="AF72" s="1119"/>
      <c r="AG72" s="967"/>
      <c r="AH72" s="967"/>
      <c r="AI72" s="398"/>
      <c r="AJ72" s="1088" t="str">
        <f t="shared" si="16"/>
        <v>-</v>
      </c>
      <c r="AK72" s="1088"/>
      <c r="AL72" s="1088"/>
      <c r="AM72" s="1090" t="str">
        <f t="shared" si="17"/>
        <v>-</v>
      </c>
      <c r="AN72" s="1090"/>
      <c r="AO72" s="1090"/>
      <c r="AP72" s="1086" t="str">
        <f t="shared" si="18"/>
        <v>-</v>
      </c>
      <c r="AQ72" s="1086"/>
      <c r="AR72" s="1087"/>
    </row>
    <row r="73" spans="1:44" ht="12.75">
      <c r="A73" s="488"/>
      <c r="B73" s="432"/>
      <c r="C73" s="431"/>
      <c r="D73" s="1089"/>
      <c r="E73" s="431"/>
      <c r="F73" s="1089"/>
      <c r="G73" s="431"/>
      <c r="H73" s="432"/>
      <c r="I73" s="431"/>
      <c r="J73" s="1089"/>
      <c r="K73" s="431"/>
      <c r="L73" s="433"/>
      <c r="M73" s="488"/>
      <c r="N73" s="1089"/>
      <c r="O73" s="1118"/>
      <c r="P73" s="1119"/>
      <c r="Q73" s="399"/>
      <c r="R73" s="399"/>
      <c r="S73" s="399"/>
      <c r="T73" s="1094" t="str">
        <f t="shared" si="14"/>
        <v>-</v>
      </c>
      <c r="U73" s="1095"/>
      <c r="V73" s="1096"/>
      <c r="W73" s="1091" t="str">
        <f t="shared" si="15"/>
        <v>-</v>
      </c>
      <c r="X73" s="1092"/>
      <c r="Y73" s="1093"/>
      <c r="Z73" s="480"/>
      <c r="AA73" s="480"/>
      <c r="AB73" s="517"/>
      <c r="AC73" s="488"/>
      <c r="AD73" s="1089"/>
      <c r="AE73" s="1118"/>
      <c r="AF73" s="1119"/>
      <c r="AG73" s="967"/>
      <c r="AH73" s="967"/>
      <c r="AI73" s="398"/>
      <c r="AJ73" s="1088" t="str">
        <f t="shared" si="16"/>
        <v>-</v>
      </c>
      <c r="AK73" s="1088"/>
      <c r="AL73" s="1088"/>
      <c r="AM73" s="1090" t="str">
        <f t="shared" si="17"/>
        <v>-</v>
      </c>
      <c r="AN73" s="1090"/>
      <c r="AO73" s="1090"/>
      <c r="AP73" s="1086" t="str">
        <f t="shared" si="18"/>
        <v>-</v>
      </c>
      <c r="AQ73" s="1086"/>
      <c r="AR73" s="1087"/>
    </row>
    <row r="74" spans="1:44" ht="13.5" thickBot="1">
      <c r="A74" s="488"/>
      <c r="B74" s="432"/>
      <c r="C74" s="431"/>
      <c r="D74" s="1089"/>
      <c r="E74" s="431"/>
      <c r="F74" s="1089"/>
      <c r="G74" s="431"/>
      <c r="H74" s="432"/>
      <c r="I74" s="431"/>
      <c r="J74" s="1089"/>
      <c r="K74" s="431"/>
      <c r="L74" s="433"/>
      <c r="M74" s="511"/>
      <c r="N74" s="1098"/>
      <c r="O74" s="1120"/>
      <c r="P74" s="1121"/>
      <c r="Q74" s="405"/>
      <c r="R74" s="405"/>
      <c r="S74" s="405"/>
      <c r="T74" s="1094" t="str">
        <f t="shared" si="14"/>
        <v>-</v>
      </c>
      <c r="U74" s="1095"/>
      <c r="V74" s="1096"/>
      <c r="W74" s="1091" t="str">
        <f t="shared" si="15"/>
        <v>-</v>
      </c>
      <c r="X74" s="1092"/>
      <c r="Y74" s="1093"/>
      <c r="Z74" s="1158"/>
      <c r="AA74" s="1158"/>
      <c r="AB74" s="1159"/>
      <c r="AC74" s="488"/>
      <c r="AD74" s="1089"/>
      <c r="AE74" s="1120"/>
      <c r="AF74" s="1121"/>
      <c r="AG74" s="967"/>
      <c r="AH74" s="967"/>
      <c r="AI74" s="398"/>
      <c r="AJ74" s="1088" t="str">
        <f t="shared" si="16"/>
        <v>-</v>
      </c>
      <c r="AK74" s="1088"/>
      <c r="AL74" s="1088"/>
      <c r="AM74" s="1090" t="str">
        <f t="shared" si="17"/>
        <v>-</v>
      </c>
      <c r="AN74" s="1090"/>
      <c r="AO74" s="1090"/>
      <c r="AP74" s="1086" t="str">
        <f t="shared" si="18"/>
        <v>-</v>
      </c>
      <c r="AQ74" s="1086"/>
      <c r="AR74" s="1087"/>
    </row>
    <row r="75" spans="1:44" ht="12.75" customHeight="1">
      <c r="A75" s="1099" t="s">
        <v>247</v>
      </c>
      <c r="B75" s="1100"/>
      <c r="C75" s="1100"/>
      <c r="D75" s="1100"/>
      <c r="E75" s="1100"/>
      <c r="F75" s="1100"/>
      <c r="G75" s="1100"/>
      <c r="H75" s="1100"/>
      <c r="I75" s="1100"/>
      <c r="J75" s="1100"/>
      <c r="K75" s="1100"/>
      <c r="L75" s="1101"/>
      <c r="M75" s="188"/>
      <c r="N75" s="189"/>
      <c r="O75" s="1111" t="s">
        <v>297</v>
      </c>
      <c r="P75" s="1112"/>
      <c r="Q75" s="1112"/>
      <c r="R75" s="1112"/>
      <c r="S75" s="1112"/>
      <c r="T75" s="1112"/>
      <c r="U75" s="1112"/>
      <c r="V75" s="1112"/>
      <c r="W75" s="1112"/>
      <c r="X75" s="1112"/>
      <c r="Y75" s="1112"/>
      <c r="Z75" s="1112"/>
      <c r="AA75" s="1112"/>
      <c r="AB75" s="1113"/>
      <c r="AC75" s="964" t="s">
        <v>8</v>
      </c>
      <c r="AD75" s="965"/>
      <c r="AE75" s="965"/>
      <c r="AF75" s="965"/>
      <c r="AG75" s="965"/>
      <c r="AH75" s="965"/>
      <c r="AI75" s="965"/>
      <c r="AJ75" s="965"/>
      <c r="AK75" s="965"/>
      <c r="AL75" s="965"/>
      <c r="AM75" s="965"/>
      <c r="AN75" s="965"/>
      <c r="AO75" s="965"/>
      <c r="AP75" s="965"/>
      <c r="AQ75" s="965"/>
      <c r="AR75" s="966"/>
    </row>
    <row r="76" spans="1:44" ht="13.5" customHeight="1" thickBot="1">
      <c r="A76" s="1102"/>
      <c r="B76" s="1103"/>
      <c r="C76" s="1103"/>
      <c r="D76" s="1103"/>
      <c r="E76" s="1103"/>
      <c r="F76" s="1103"/>
      <c r="G76" s="1103"/>
      <c r="H76" s="1103"/>
      <c r="I76" s="1103"/>
      <c r="J76" s="1103"/>
      <c r="K76" s="1103"/>
      <c r="L76" s="1104"/>
      <c r="M76" s="1114" t="s">
        <v>339</v>
      </c>
      <c r="N76" s="1115"/>
      <c r="O76" s="1115"/>
      <c r="P76" s="1115"/>
      <c r="Q76" s="1143" t="s">
        <v>168</v>
      </c>
      <c r="R76" s="1143"/>
      <c r="S76" s="1143"/>
      <c r="T76" s="1115" t="s">
        <v>169</v>
      </c>
      <c r="U76" s="1115"/>
      <c r="V76" s="1115"/>
      <c r="W76" s="1115"/>
      <c r="X76" s="1115"/>
      <c r="Y76" s="1115"/>
      <c r="Z76" s="1115" t="s">
        <v>202</v>
      </c>
      <c r="AA76" s="1115"/>
      <c r="AB76" s="1122"/>
      <c r="AC76" s="1114" t="s">
        <v>339</v>
      </c>
      <c r="AD76" s="1115"/>
      <c r="AE76" s="1115"/>
      <c r="AF76" s="1115"/>
      <c r="AG76" s="1166" t="s">
        <v>168</v>
      </c>
      <c r="AH76" s="1167"/>
      <c r="AI76" s="1168"/>
      <c r="AJ76" s="1163" t="s">
        <v>169</v>
      </c>
      <c r="AK76" s="1164"/>
      <c r="AL76" s="1164"/>
      <c r="AM76" s="1164"/>
      <c r="AN76" s="1164"/>
      <c r="AO76" s="1165"/>
      <c r="AP76" s="1160" t="s">
        <v>170</v>
      </c>
      <c r="AQ76" s="1161"/>
      <c r="AR76" s="1162"/>
    </row>
    <row r="77" spans="1:44" ht="12.75" customHeight="1">
      <c r="A77" s="1141" t="s">
        <v>172</v>
      </c>
      <c r="B77" s="1106"/>
      <c r="C77" s="1105" t="s">
        <v>12</v>
      </c>
      <c r="D77" s="1139"/>
      <c r="E77" s="1105" t="s">
        <v>175</v>
      </c>
      <c r="F77" s="1106"/>
      <c r="G77" s="1105" t="s">
        <v>176</v>
      </c>
      <c r="H77" s="1106"/>
      <c r="I77" s="1105" t="s">
        <v>136</v>
      </c>
      <c r="J77" s="1106"/>
      <c r="K77" s="1169" t="s">
        <v>177</v>
      </c>
      <c r="L77" s="1170"/>
      <c r="M77" s="1141" t="s">
        <v>173</v>
      </c>
      <c r="N77" s="1106"/>
      <c r="O77" s="1105" t="s">
        <v>174</v>
      </c>
      <c r="P77" s="1139"/>
      <c r="Q77" s="1169" t="s">
        <v>178</v>
      </c>
      <c r="R77" s="1179"/>
      <c r="S77" s="1180"/>
      <c r="T77" s="1169" t="s">
        <v>179</v>
      </c>
      <c r="U77" s="1179"/>
      <c r="V77" s="1180"/>
      <c r="W77" s="1169" t="s">
        <v>180</v>
      </c>
      <c r="X77" s="1179"/>
      <c r="Y77" s="1180"/>
      <c r="Z77" s="1173"/>
      <c r="AA77" s="1174"/>
      <c r="AB77" s="1175"/>
      <c r="AC77" s="1141" t="s">
        <v>173</v>
      </c>
      <c r="AD77" s="1139"/>
      <c r="AE77" s="1105" t="s">
        <v>174</v>
      </c>
      <c r="AF77" s="1139"/>
      <c r="AG77" s="1179" t="s">
        <v>178</v>
      </c>
      <c r="AH77" s="1179"/>
      <c r="AI77" s="1180"/>
      <c r="AJ77" s="1186" t="s">
        <v>179</v>
      </c>
      <c r="AK77" s="1187"/>
      <c r="AL77" s="1188"/>
      <c r="AM77" s="1186" t="s">
        <v>180</v>
      </c>
      <c r="AN77" s="1187"/>
      <c r="AO77" s="1188"/>
      <c r="AP77" s="1183" t="s">
        <v>181</v>
      </c>
      <c r="AQ77" s="1184"/>
      <c r="AR77" s="1185"/>
    </row>
    <row r="78" spans="1:44" ht="12.75" customHeight="1">
      <c r="A78" s="1142"/>
      <c r="B78" s="1108"/>
      <c r="C78" s="1107"/>
      <c r="D78" s="1140"/>
      <c r="E78" s="1107"/>
      <c r="F78" s="1108"/>
      <c r="G78" s="1107"/>
      <c r="H78" s="1108"/>
      <c r="I78" s="1107"/>
      <c r="J78" s="1108"/>
      <c r="K78" s="1171"/>
      <c r="L78" s="1172"/>
      <c r="M78" s="1142"/>
      <c r="N78" s="1108"/>
      <c r="O78" s="1107"/>
      <c r="P78" s="1140"/>
      <c r="Q78" s="1171"/>
      <c r="R78" s="1181"/>
      <c r="S78" s="1182"/>
      <c r="T78" s="1171"/>
      <c r="U78" s="1181"/>
      <c r="V78" s="1182"/>
      <c r="W78" s="1171"/>
      <c r="X78" s="1181"/>
      <c r="Y78" s="1182"/>
      <c r="Z78" s="1176"/>
      <c r="AA78" s="1177"/>
      <c r="AB78" s="1178"/>
      <c r="AC78" s="1142"/>
      <c r="AD78" s="1140"/>
      <c r="AE78" s="1107"/>
      <c r="AF78" s="1140"/>
      <c r="AG78" s="1181"/>
      <c r="AH78" s="1181"/>
      <c r="AI78" s="1182"/>
      <c r="AJ78" s="1171"/>
      <c r="AK78" s="1181"/>
      <c r="AL78" s="1182"/>
      <c r="AM78" s="1171"/>
      <c r="AN78" s="1181"/>
      <c r="AO78" s="1182"/>
      <c r="AP78" s="1176"/>
      <c r="AQ78" s="1177"/>
      <c r="AR78" s="1178"/>
    </row>
    <row r="79" spans="1:44" ht="12.75">
      <c r="A79" s="488"/>
      <c r="B79" s="432"/>
      <c r="C79" s="431"/>
      <c r="D79" s="1089"/>
      <c r="E79" s="431"/>
      <c r="F79" s="1089"/>
      <c r="G79" s="431"/>
      <c r="H79" s="432"/>
      <c r="I79" s="431"/>
      <c r="J79" s="1089"/>
      <c r="K79" s="431"/>
      <c r="L79" s="433"/>
      <c r="M79" s="488"/>
      <c r="N79" s="1089"/>
      <c r="O79" s="1156"/>
      <c r="P79" s="1157"/>
      <c r="Q79" s="399"/>
      <c r="R79" s="399"/>
      <c r="S79" s="399"/>
      <c r="T79" s="1094" t="str">
        <f aca="true" t="shared" si="19" ref="T79:T87">IF(Q79="","-",$O$79*Q79*M79/C79)</f>
        <v>-</v>
      </c>
      <c r="U79" s="1095"/>
      <c r="V79" s="1096"/>
      <c r="W79" s="1091" t="str">
        <f>IF(T79="-","-",T79/K79)</f>
        <v>-</v>
      </c>
      <c r="X79" s="1092"/>
      <c r="Y79" s="1093"/>
      <c r="Z79" s="480"/>
      <c r="AA79" s="480"/>
      <c r="AB79" s="517"/>
      <c r="AC79" s="488"/>
      <c r="AD79" s="1089"/>
      <c r="AE79" s="1156"/>
      <c r="AF79" s="1157"/>
      <c r="AG79" s="967"/>
      <c r="AH79" s="967"/>
      <c r="AI79" s="398"/>
      <c r="AJ79" s="1088" t="str">
        <f aca="true" t="shared" si="20" ref="AJ79:AJ87">IF(AG79="","-",$AE$79*AG79*AC79/C79)</f>
        <v>-</v>
      </c>
      <c r="AK79" s="1088"/>
      <c r="AL79" s="1088"/>
      <c r="AM79" s="1090" t="str">
        <f aca="true" t="shared" si="21" ref="AM79:AM87">IF(AJ79="-","-",AJ79/K79)</f>
        <v>-</v>
      </c>
      <c r="AN79" s="1090"/>
      <c r="AO79" s="1090"/>
      <c r="AP79" s="1086" t="str">
        <f aca="true" t="shared" si="22" ref="AP79:AP87">IF(AG79="","-",(AJ79-T79)/T79)</f>
        <v>-</v>
      </c>
      <c r="AQ79" s="1086"/>
      <c r="AR79" s="1087"/>
    </row>
    <row r="80" spans="1:44" ht="12.75">
      <c r="A80" s="488"/>
      <c r="B80" s="432"/>
      <c r="C80" s="431"/>
      <c r="D80" s="1089"/>
      <c r="E80" s="431"/>
      <c r="F80" s="1089"/>
      <c r="G80" s="431"/>
      <c r="H80" s="432"/>
      <c r="I80" s="431"/>
      <c r="J80" s="1089"/>
      <c r="K80" s="431"/>
      <c r="L80" s="433"/>
      <c r="M80" s="488"/>
      <c r="N80" s="1089"/>
      <c r="O80" s="1118"/>
      <c r="P80" s="1119"/>
      <c r="Q80" s="399"/>
      <c r="R80" s="399"/>
      <c r="S80" s="399"/>
      <c r="T80" s="1094" t="str">
        <f t="shared" si="19"/>
        <v>-</v>
      </c>
      <c r="U80" s="1095"/>
      <c r="V80" s="1096"/>
      <c r="W80" s="1091" t="str">
        <f aca="true" t="shared" si="23" ref="W80:W87">IF(T80="-","-",T80/K80)</f>
        <v>-</v>
      </c>
      <c r="X80" s="1092"/>
      <c r="Y80" s="1093"/>
      <c r="Z80" s="480"/>
      <c r="AA80" s="480"/>
      <c r="AB80" s="517"/>
      <c r="AC80" s="488"/>
      <c r="AD80" s="1089"/>
      <c r="AE80" s="1118"/>
      <c r="AF80" s="1119"/>
      <c r="AG80" s="967"/>
      <c r="AH80" s="967"/>
      <c r="AI80" s="398"/>
      <c r="AJ80" s="1088" t="str">
        <f t="shared" si="20"/>
        <v>-</v>
      </c>
      <c r="AK80" s="1088"/>
      <c r="AL80" s="1088"/>
      <c r="AM80" s="1090" t="str">
        <f t="shared" si="21"/>
        <v>-</v>
      </c>
      <c r="AN80" s="1090"/>
      <c r="AO80" s="1090"/>
      <c r="AP80" s="1086" t="str">
        <f t="shared" si="22"/>
        <v>-</v>
      </c>
      <c r="AQ80" s="1086"/>
      <c r="AR80" s="1087"/>
    </row>
    <row r="81" spans="1:44" ht="12.75">
      <c r="A81" s="488"/>
      <c r="B81" s="432"/>
      <c r="C81" s="431"/>
      <c r="D81" s="1089"/>
      <c r="E81" s="431"/>
      <c r="F81" s="1089"/>
      <c r="G81" s="431"/>
      <c r="H81" s="432"/>
      <c r="I81" s="431"/>
      <c r="J81" s="1089"/>
      <c r="K81" s="431"/>
      <c r="L81" s="433"/>
      <c r="M81" s="488"/>
      <c r="N81" s="1089"/>
      <c r="O81" s="1118"/>
      <c r="P81" s="1119"/>
      <c r="Q81" s="399"/>
      <c r="R81" s="399"/>
      <c r="S81" s="399"/>
      <c r="T81" s="1094" t="str">
        <f t="shared" si="19"/>
        <v>-</v>
      </c>
      <c r="U81" s="1095"/>
      <c r="V81" s="1096"/>
      <c r="W81" s="1091" t="str">
        <f t="shared" si="23"/>
        <v>-</v>
      </c>
      <c r="X81" s="1092"/>
      <c r="Y81" s="1093"/>
      <c r="Z81" s="480"/>
      <c r="AA81" s="480"/>
      <c r="AB81" s="517"/>
      <c r="AC81" s="488"/>
      <c r="AD81" s="1089"/>
      <c r="AE81" s="1118"/>
      <c r="AF81" s="1119"/>
      <c r="AG81" s="967"/>
      <c r="AH81" s="967"/>
      <c r="AI81" s="398"/>
      <c r="AJ81" s="1088" t="str">
        <f t="shared" si="20"/>
        <v>-</v>
      </c>
      <c r="AK81" s="1088"/>
      <c r="AL81" s="1088"/>
      <c r="AM81" s="1090" t="str">
        <f t="shared" si="21"/>
        <v>-</v>
      </c>
      <c r="AN81" s="1090"/>
      <c r="AO81" s="1090"/>
      <c r="AP81" s="1086" t="str">
        <f t="shared" si="22"/>
        <v>-</v>
      </c>
      <c r="AQ81" s="1086"/>
      <c r="AR81" s="1087"/>
    </row>
    <row r="82" spans="1:44" ht="12.75">
      <c r="A82" s="488"/>
      <c r="B82" s="432"/>
      <c r="C82" s="431"/>
      <c r="D82" s="1089"/>
      <c r="E82" s="431"/>
      <c r="F82" s="1089"/>
      <c r="G82" s="431"/>
      <c r="H82" s="432"/>
      <c r="I82" s="431"/>
      <c r="J82" s="1089"/>
      <c r="K82" s="431"/>
      <c r="L82" s="433"/>
      <c r="M82" s="488"/>
      <c r="N82" s="1089"/>
      <c r="O82" s="1118"/>
      <c r="P82" s="1119"/>
      <c r="Q82" s="399"/>
      <c r="R82" s="399"/>
      <c r="S82" s="399"/>
      <c r="T82" s="1094" t="str">
        <f t="shared" si="19"/>
        <v>-</v>
      </c>
      <c r="U82" s="1095"/>
      <c r="V82" s="1096"/>
      <c r="W82" s="1091" t="str">
        <f t="shared" si="23"/>
        <v>-</v>
      </c>
      <c r="X82" s="1092"/>
      <c r="Y82" s="1093"/>
      <c r="Z82" s="480"/>
      <c r="AA82" s="480"/>
      <c r="AB82" s="517"/>
      <c r="AC82" s="488"/>
      <c r="AD82" s="1089"/>
      <c r="AE82" s="1118"/>
      <c r="AF82" s="1119"/>
      <c r="AG82" s="967"/>
      <c r="AH82" s="967"/>
      <c r="AI82" s="398"/>
      <c r="AJ82" s="1088" t="str">
        <f t="shared" si="20"/>
        <v>-</v>
      </c>
      <c r="AK82" s="1088"/>
      <c r="AL82" s="1088"/>
      <c r="AM82" s="1090" t="str">
        <f t="shared" si="21"/>
        <v>-</v>
      </c>
      <c r="AN82" s="1090"/>
      <c r="AO82" s="1090"/>
      <c r="AP82" s="1086" t="str">
        <f t="shared" si="22"/>
        <v>-</v>
      </c>
      <c r="AQ82" s="1086"/>
      <c r="AR82" s="1087"/>
    </row>
    <row r="83" spans="1:44" ht="12.75">
      <c r="A83" s="488"/>
      <c r="B83" s="432"/>
      <c r="C83" s="431"/>
      <c r="D83" s="1089"/>
      <c r="E83" s="431"/>
      <c r="F83" s="1089"/>
      <c r="G83" s="431"/>
      <c r="H83" s="432"/>
      <c r="I83" s="431"/>
      <c r="J83" s="1089"/>
      <c r="K83" s="431"/>
      <c r="L83" s="433"/>
      <c r="M83" s="488"/>
      <c r="N83" s="1089"/>
      <c r="O83" s="1118"/>
      <c r="P83" s="1119"/>
      <c r="Q83" s="399"/>
      <c r="R83" s="399"/>
      <c r="S83" s="399"/>
      <c r="T83" s="1094" t="str">
        <f t="shared" si="19"/>
        <v>-</v>
      </c>
      <c r="U83" s="1095"/>
      <c r="V83" s="1096"/>
      <c r="W83" s="1091" t="str">
        <f t="shared" si="23"/>
        <v>-</v>
      </c>
      <c r="X83" s="1092"/>
      <c r="Y83" s="1093"/>
      <c r="Z83" s="480"/>
      <c r="AA83" s="480"/>
      <c r="AB83" s="517"/>
      <c r="AC83" s="488"/>
      <c r="AD83" s="1089"/>
      <c r="AE83" s="1118"/>
      <c r="AF83" s="1119"/>
      <c r="AG83" s="967"/>
      <c r="AH83" s="967"/>
      <c r="AI83" s="398"/>
      <c r="AJ83" s="1088" t="str">
        <f t="shared" si="20"/>
        <v>-</v>
      </c>
      <c r="AK83" s="1088"/>
      <c r="AL83" s="1088"/>
      <c r="AM83" s="1090" t="str">
        <f t="shared" si="21"/>
        <v>-</v>
      </c>
      <c r="AN83" s="1090"/>
      <c r="AO83" s="1090"/>
      <c r="AP83" s="1086" t="str">
        <f t="shared" si="22"/>
        <v>-</v>
      </c>
      <c r="AQ83" s="1086"/>
      <c r="AR83" s="1087"/>
    </row>
    <row r="84" spans="1:44" ht="12.75">
      <c r="A84" s="488"/>
      <c r="B84" s="432"/>
      <c r="C84" s="431"/>
      <c r="D84" s="1089"/>
      <c r="E84" s="431"/>
      <c r="F84" s="1089"/>
      <c r="G84" s="431"/>
      <c r="H84" s="432"/>
      <c r="I84" s="431"/>
      <c r="J84" s="1089"/>
      <c r="K84" s="431"/>
      <c r="L84" s="433"/>
      <c r="M84" s="488"/>
      <c r="N84" s="1089"/>
      <c r="O84" s="1118"/>
      <c r="P84" s="1119"/>
      <c r="Q84" s="399"/>
      <c r="R84" s="399"/>
      <c r="S84" s="399"/>
      <c r="T84" s="1094" t="str">
        <f t="shared" si="19"/>
        <v>-</v>
      </c>
      <c r="U84" s="1095"/>
      <c r="V84" s="1096"/>
      <c r="W84" s="1091" t="str">
        <f t="shared" si="23"/>
        <v>-</v>
      </c>
      <c r="X84" s="1092"/>
      <c r="Y84" s="1093"/>
      <c r="Z84" s="480"/>
      <c r="AA84" s="480"/>
      <c r="AB84" s="517"/>
      <c r="AC84" s="488"/>
      <c r="AD84" s="1089"/>
      <c r="AE84" s="1118"/>
      <c r="AF84" s="1119"/>
      <c r="AG84" s="967"/>
      <c r="AH84" s="967"/>
      <c r="AI84" s="398"/>
      <c r="AJ84" s="1088" t="str">
        <f t="shared" si="20"/>
        <v>-</v>
      </c>
      <c r="AK84" s="1088"/>
      <c r="AL84" s="1088"/>
      <c r="AM84" s="1090" t="str">
        <f t="shared" si="21"/>
        <v>-</v>
      </c>
      <c r="AN84" s="1090"/>
      <c r="AO84" s="1090"/>
      <c r="AP84" s="1086" t="str">
        <f t="shared" si="22"/>
        <v>-</v>
      </c>
      <c r="AQ84" s="1086"/>
      <c r="AR84" s="1087"/>
    </row>
    <row r="85" spans="1:44" ht="12.75">
      <c r="A85" s="488"/>
      <c r="B85" s="432"/>
      <c r="C85" s="431"/>
      <c r="D85" s="1089"/>
      <c r="E85" s="431"/>
      <c r="F85" s="1089"/>
      <c r="G85" s="431"/>
      <c r="H85" s="432"/>
      <c r="I85" s="431"/>
      <c r="J85" s="1089"/>
      <c r="K85" s="431"/>
      <c r="L85" s="433"/>
      <c r="M85" s="488"/>
      <c r="N85" s="1089"/>
      <c r="O85" s="1118"/>
      <c r="P85" s="1119"/>
      <c r="Q85" s="399"/>
      <c r="R85" s="399"/>
      <c r="S85" s="399"/>
      <c r="T85" s="1094" t="str">
        <f t="shared" si="19"/>
        <v>-</v>
      </c>
      <c r="U85" s="1095"/>
      <c r="V85" s="1096"/>
      <c r="W85" s="1091" t="str">
        <f t="shared" si="23"/>
        <v>-</v>
      </c>
      <c r="X85" s="1092"/>
      <c r="Y85" s="1093"/>
      <c r="Z85" s="480"/>
      <c r="AA85" s="480"/>
      <c r="AB85" s="517"/>
      <c r="AC85" s="488"/>
      <c r="AD85" s="1089"/>
      <c r="AE85" s="1118"/>
      <c r="AF85" s="1119"/>
      <c r="AG85" s="967"/>
      <c r="AH85" s="967"/>
      <c r="AI85" s="398"/>
      <c r="AJ85" s="1088" t="str">
        <f t="shared" si="20"/>
        <v>-</v>
      </c>
      <c r="AK85" s="1088"/>
      <c r="AL85" s="1088"/>
      <c r="AM85" s="1090" t="str">
        <f t="shared" si="21"/>
        <v>-</v>
      </c>
      <c r="AN85" s="1090"/>
      <c r="AO85" s="1090"/>
      <c r="AP85" s="1086" t="str">
        <f t="shared" si="22"/>
        <v>-</v>
      </c>
      <c r="AQ85" s="1086"/>
      <c r="AR85" s="1087"/>
    </row>
    <row r="86" spans="1:44" ht="12.75">
      <c r="A86" s="488"/>
      <c r="B86" s="432"/>
      <c r="C86" s="431"/>
      <c r="D86" s="1089"/>
      <c r="E86" s="431"/>
      <c r="F86" s="1089"/>
      <c r="G86" s="431"/>
      <c r="H86" s="432"/>
      <c r="I86" s="431"/>
      <c r="J86" s="1089"/>
      <c r="K86" s="431"/>
      <c r="L86" s="433"/>
      <c r="M86" s="488"/>
      <c r="N86" s="1089"/>
      <c r="O86" s="1118"/>
      <c r="P86" s="1119"/>
      <c r="Q86" s="399"/>
      <c r="R86" s="399"/>
      <c r="S86" s="399"/>
      <c r="T86" s="1094" t="str">
        <f t="shared" si="19"/>
        <v>-</v>
      </c>
      <c r="U86" s="1095"/>
      <c r="V86" s="1096"/>
      <c r="W86" s="1091" t="str">
        <f t="shared" si="23"/>
        <v>-</v>
      </c>
      <c r="X86" s="1092"/>
      <c r="Y86" s="1093"/>
      <c r="Z86" s="480"/>
      <c r="AA86" s="480"/>
      <c r="AB86" s="517"/>
      <c r="AC86" s="488"/>
      <c r="AD86" s="1089"/>
      <c r="AE86" s="1118"/>
      <c r="AF86" s="1119"/>
      <c r="AG86" s="967"/>
      <c r="AH86" s="967"/>
      <c r="AI86" s="398"/>
      <c r="AJ86" s="1088" t="str">
        <f t="shared" si="20"/>
        <v>-</v>
      </c>
      <c r="AK86" s="1088"/>
      <c r="AL86" s="1088"/>
      <c r="AM86" s="1090" t="str">
        <f t="shared" si="21"/>
        <v>-</v>
      </c>
      <c r="AN86" s="1090"/>
      <c r="AO86" s="1090"/>
      <c r="AP86" s="1086" t="str">
        <f t="shared" si="22"/>
        <v>-</v>
      </c>
      <c r="AQ86" s="1086"/>
      <c r="AR86" s="1087"/>
    </row>
    <row r="87" spans="1:44" ht="13.5" thickBot="1">
      <c r="A87" s="511"/>
      <c r="B87" s="1189"/>
      <c r="C87" s="1097"/>
      <c r="D87" s="1098"/>
      <c r="E87" s="1097"/>
      <c r="F87" s="1098"/>
      <c r="G87" s="1097"/>
      <c r="H87" s="1189"/>
      <c r="I87" s="1097"/>
      <c r="J87" s="1098"/>
      <c r="K87" s="1097"/>
      <c r="L87" s="1193"/>
      <c r="M87" s="511"/>
      <c r="N87" s="1098"/>
      <c r="O87" s="1120"/>
      <c r="P87" s="1121"/>
      <c r="Q87" s="405"/>
      <c r="R87" s="405"/>
      <c r="S87" s="405"/>
      <c r="T87" s="1190" t="str">
        <f t="shared" si="19"/>
        <v>-</v>
      </c>
      <c r="U87" s="1191"/>
      <c r="V87" s="1192"/>
      <c r="W87" s="1196" t="str">
        <f t="shared" si="23"/>
        <v>-</v>
      </c>
      <c r="X87" s="1197"/>
      <c r="Y87" s="1198"/>
      <c r="Z87" s="1158"/>
      <c r="AA87" s="1158"/>
      <c r="AB87" s="1159"/>
      <c r="AC87" s="511"/>
      <c r="AD87" s="1098"/>
      <c r="AE87" s="1120"/>
      <c r="AF87" s="1121"/>
      <c r="AG87" s="956"/>
      <c r="AH87" s="956"/>
      <c r="AI87" s="404"/>
      <c r="AJ87" s="1088" t="str">
        <f t="shared" si="20"/>
        <v>-</v>
      </c>
      <c r="AK87" s="1088"/>
      <c r="AL87" s="1088"/>
      <c r="AM87" s="1090" t="str">
        <f t="shared" si="21"/>
        <v>-</v>
      </c>
      <c r="AN87" s="1090"/>
      <c r="AO87" s="1090"/>
      <c r="AP87" s="1194" t="str">
        <f t="shared" si="22"/>
        <v>-</v>
      </c>
      <c r="AQ87" s="1194"/>
      <c r="AR87" s="1195"/>
    </row>
    <row r="88" spans="1:44" ht="12.75" thickBo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3.5" thickBot="1">
      <c r="A89" s="243" t="s">
        <v>43</v>
      </c>
      <c r="B89" s="244"/>
      <c r="C89" s="244"/>
      <c r="D89" s="244"/>
      <c r="E89" s="244"/>
      <c r="F89" s="244"/>
      <c r="G89" s="244"/>
      <c r="H89" s="244"/>
      <c r="I89" s="244"/>
      <c r="J89" s="244"/>
      <c r="K89" s="244"/>
      <c r="L89" s="244"/>
      <c r="M89" s="244"/>
      <c r="N89" s="244"/>
      <c r="O89" s="244"/>
      <c r="P89" s="244"/>
      <c r="Q89" s="244"/>
      <c r="R89" s="244"/>
      <c r="S89" s="24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row>
    <row r="90" spans="1:44" ht="12">
      <c r="A90" s="246"/>
      <c r="B90" s="247"/>
      <c r="C90" s="247"/>
      <c r="D90" s="247"/>
      <c r="E90" s="247"/>
      <c r="F90" s="247"/>
      <c r="G90" s="247"/>
      <c r="H90" s="247"/>
      <c r="I90" s="247"/>
      <c r="J90" s="247"/>
      <c r="K90" s="247"/>
      <c r="L90" s="247"/>
      <c r="M90" s="247"/>
      <c r="N90" s="247"/>
      <c r="O90" s="247"/>
      <c r="P90" s="247"/>
      <c r="Q90" s="247"/>
      <c r="R90" s="247"/>
      <c r="S90" s="248"/>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row>
    <row r="91" spans="1:44" ht="12">
      <c r="A91" s="388"/>
      <c r="B91" s="389"/>
      <c r="C91" s="389"/>
      <c r="D91" s="389"/>
      <c r="E91" s="389"/>
      <c r="F91" s="389"/>
      <c r="G91" s="389"/>
      <c r="H91" s="389"/>
      <c r="I91" s="389"/>
      <c r="J91" s="389"/>
      <c r="K91" s="389"/>
      <c r="L91" s="389"/>
      <c r="M91" s="389"/>
      <c r="N91" s="389"/>
      <c r="O91" s="389"/>
      <c r="P91" s="389"/>
      <c r="Q91" s="389"/>
      <c r="R91" s="389"/>
      <c r="S91" s="390"/>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row>
    <row r="92" spans="1:44" ht="12">
      <c r="A92" s="388"/>
      <c r="B92" s="389"/>
      <c r="C92" s="389"/>
      <c r="D92" s="389"/>
      <c r="E92" s="389"/>
      <c r="F92" s="389"/>
      <c r="G92" s="389"/>
      <c r="H92" s="389"/>
      <c r="I92" s="389"/>
      <c r="J92" s="389"/>
      <c r="K92" s="389"/>
      <c r="L92" s="389"/>
      <c r="M92" s="389"/>
      <c r="N92" s="389"/>
      <c r="O92" s="389"/>
      <c r="P92" s="389"/>
      <c r="Q92" s="389"/>
      <c r="R92" s="389"/>
      <c r="S92" s="390"/>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row>
    <row r="93" spans="1:44" ht="12">
      <c r="A93" s="388"/>
      <c r="B93" s="389"/>
      <c r="C93" s="389"/>
      <c r="D93" s="389"/>
      <c r="E93" s="389"/>
      <c r="F93" s="389"/>
      <c r="G93" s="389"/>
      <c r="H93" s="389"/>
      <c r="I93" s="389"/>
      <c r="J93" s="389"/>
      <c r="K93" s="389"/>
      <c r="L93" s="389"/>
      <c r="M93" s="389"/>
      <c r="N93" s="389"/>
      <c r="O93" s="389"/>
      <c r="P93" s="389"/>
      <c r="Q93" s="389"/>
      <c r="R93" s="389"/>
      <c r="S93" s="390"/>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2">
      <c r="A94" s="388"/>
      <c r="B94" s="389"/>
      <c r="C94" s="389"/>
      <c r="D94" s="389"/>
      <c r="E94" s="389"/>
      <c r="F94" s="389"/>
      <c r="G94" s="389"/>
      <c r="H94" s="389"/>
      <c r="I94" s="389"/>
      <c r="J94" s="389"/>
      <c r="K94" s="389"/>
      <c r="L94" s="389"/>
      <c r="M94" s="389"/>
      <c r="N94" s="389"/>
      <c r="O94" s="389"/>
      <c r="P94" s="389"/>
      <c r="Q94" s="389"/>
      <c r="R94" s="389"/>
      <c r="S94" s="390"/>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row>
    <row r="95" spans="1:44" ht="12.75" thickBot="1">
      <c r="A95" s="401"/>
      <c r="B95" s="402"/>
      <c r="C95" s="402"/>
      <c r="D95" s="402"/>
      <c r="E95" s="402"/>
      <c r="F95" s="402"/>
      <c r="G95" s="402"/>
      <c r="H95" s="402"/>
      <c r="I95" s="402"/>
      <c r="J95" s="402"/>
      <c r="K95" s="402"/>
      <c r="L95" s="402"/>
      <c r="M95" s="402"/>
      <c r="N95" s="402"/>
      <c r="O95" s="402"/>
      <c r="P95" s="402"/>
      <c r="Q95" s="402"/>
      <c r="R95" s="402"/>
      <c r="S95" s="403"/>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row>
  </sheetData>
  <sheetProtection sheet="1"/>
  <mergeCells count="1023">
    <mergeCell ref="A1:C3"/>
    <mergeCell ref="D1:L2"/>
    <mergeCell ref="M1:X2"/>
    <mergeCell ref="D3:L3"/>
    <mergeCell ref="Q14:S14"/>
    <mergeCell ref="AC28:AD28"/>
    <mergeCell ref="W19:Y19"/>
    <mergeCell ref="Z28:AB28"/>
    <mergeCell ref="A20:B20"/>
    <mergeCell ref="T17:V17"/>
    <mergeCell ref="T30:V30"/>
    <mergeCell ref="T26:V26"/>
    <mergeCell ref="Q21:S21"/>
    <mergeCell ref="T31:V31"/>
    <mergeCell ref="T28:V28"/>
    <mergeCell ref="K20:L20"/>
    <mergeCell ref="M27:N27"/>
    <mergeCell ref="M21:N21"/>
    <mergeCell ref="T20:V20"/>
    <mergeCell ref="Q24:S24"/>
    <mergeCell ref="W28:Y28"/>
    <mergeCell ref="T25:V25"/>
    <mergeCell ref="T18:V18"/>
    <mergeCell ref="W27:Y27"/>
    <mergeCell ref="Q18:S18"/>
    <mergeCell ref="W21:Y21"/>
    <mergeCell ref="W23:Y23"/>
    <mergeCell ref="T27:V27"/>
    <mergeCell ref="W20:Y20"/>
    <mergeCell ref="AC24:AD24"/>
    <mergeCell ref="W29:Y29"/>
    <mergeCell ref="W18:Y18"/>
    <mergeCell ref="T19:V19"/>
    <mergeCell ref="T24:V24"/>
    <mergeCell ref="T23:V23"/>
    <mergeCell ref="T22:V22"/>
    <mergeCell ref="W22:Y22"/>
    <mergeCell ref="T21:V21"/>
    <mergeCell ref="T29:V29"/>
    <mergeCell ref="AG42:AI42"/>
    <mergeCell ref="AC25:AD25"/>
    <mergeCell ref="AC26:AD26"/>
    <mergeCell ref="AC60:AD60"/>
    <mergeCell ref="AG35:AI35"/>
    <mergeCell ref="AC35:AF35"/>
    <mergeCell ref="AC32:AD32"/>
    <mergeCell ref="AC30:AD30"/>
    <mergeCell ref="AC29:AD29"/>
    <mergeCell ref="AG43:AI43"/>
    <mergeCell ref="AG47:AI47"/>
    <mergeCell ref="AG48:AI48"/>
    <mergeCell ref="AC46:AR46"/>
    <mergeCell ref="AJ47:AO47"/>
    <mergeCell ref="Z32:AB32"/>
    <mergeCell ref="AM41:AO41"/>
    <mergeCell ref="AM42:AO42"/>
    <mergeCell ref="AP36:AR40"/>
    <mergeCell ref="AE17:AF33"/>
    <mergeCell ref="AE48:AF50"/>
    <mergeCell ref="A67:B67"/>
    <mergeCell ref="C67:D67"/>
    <mergeCell ref="G67:H67"/>
    <mergeCell ref="M65:N66"/>
    <mergeCell ref="O65:P66"/>
    <mergeCell ref="M67:N67"/>
    <mergeCell ref="O53:P54"/>
    <mergeCell ref="A74:B74"/>
    <mergeCell ref="C74:D74"/>
    <mergeCell ref="E74:F74"/>
    <mergeCell ref="A73:B73"/>
    <mergeCell ref="C73:D73"/>
    <mergeCell ref="G72:H72"/>
    <mergeCell ref="E72:F72"/>
    <mergeCell ref="E73:F73"/>
    <mergeCell ref="C72:D72"/>
    <mergeCell ref="AP67:AR67"/>
    <mergeCell ref="AG67:AI67"/>
    <mergeCell ref="AM67:AO67"/>
    <mergeCell ref="AG74:AI74"/>
    <mergeCell ref="AP74:AR74"/>
    <mergeCell ref="AJ74:AL74"/>
    <mergeCell ref="AM74:AO74"/>
    <mergeCell ref="AP72:AR72"/>
    <mergeCell ref="AJ73:AL73"/>
    <mergeCell ref="AM73:AO73"/>
    <mergeCell ref="AC74:AD74"/>
    <mergeCell ref="AE67:AF74"/>
    <mergeCell ref="Q73:S73"/>
    <mergeCell ref="T73:V73"/>
    <mergeCell ref="W73:Y73"/>
    <mergeCell ref="Z73:AB73"/>
    <mergeCell ref="AC73:AD73"/>
    <mergeCell ref="Z74:AB74"/>
    <mergeCell ref="Z72:AB72"/>
    <mergeCell ref="AC67:AD67"/>
    <mergeCell ref="K73:L73"/>
    <mergeCell ref="M73:N73"/>
    <mergeCell ref="W72:Y72"/>
    <mergeCell ref="M74:N74"/>
    <mergeCell ref="W74:Y74"/>
    <mergeCell ref="Q74:S74"/>
    <mergeCell ref="T74:V74"/>
    <mergeCell ref="K72:L72"/>
    <mergeCell ref="K74:L74"/>
    <mergeCell ref="AM72:AO72"/>
    <mergeCell ref="T72:V72"/>
    <mergeCell ref="AP73:AR73"/>
    <mergeCell ref="AG73:AI73"/>
    <mergeCell ref="AJ65:AL66"/>
    <mergeCell ref="AM65:AO66"/>
    <mergeCell ref="T65:V66"/>
    <mergeCell ref="W65:Y66"/>
    <mergeCell ref="Z65:AB66"/>
    <mergeCell ref="AJ67:AL67"/>
    <mergeCell ref="AJ72:AL72"/>
    <mergeCell ref="AG72:AI72"/>
    <mergeCell ref="AC72:AD72"/>
    <mergeCell ref="Q67:S67"/>
    <mergeCell ref="T67:V67"/>
    <mergeCell ref="W67:Y67"/>
    <mergeCell ref="Q72:S72"/>
    <mergeCell ref="Z67:AB67"/>
    <mergeCell ref="AG70:AI70"/>
    <mergeCell ref="AG71:AI71"/>
    <mergeCell ref="AG65:AI66"/>
    <mergeCell ref="A65:B66"/>
    <mergeCell ref="C65:D66"/>
    <mergeCell ref="G65:H66"/>
    <mergeCell ref="E65:F66"/>
    <mergeCell ref="K65:L66"/>
    <mergeCell ref="Q65:S66"/>
    <mergeCell ref="AC64:AF64"/>
    <mergeCell ref="E53:F54"/>
    <mergeCell ref="G53:H54"/>
    <mergeCell ref="AC65:AD66"/>
    <mergeCell ref="T64:Y64"/>
    <mergeCell ref="AC63:AR63"/>
    <mergeCell ref="AJ64:AO64"/>
    <mergeCell ref="AE65:AF66"/>
    <mergeCell ref="AP65:AR66"/>
    <mergeCell ref="AG64:AI64"/>
    <mergeCell ref="AP64:AR64"/>
    <mergeCell ref="AG19:AI19"/>
    <mergeCell ref="AC31:AD31"/>
    <mergeCell ref="AC14:AF14"/>
    <mergeCell ref="AG14:AI14"/>
    <mergeCell ref="AJ32:AL32"/>
    <mergeCell ref="AM39:AO39"/>
    <mergeCell ref="AM38:AO38"/>
    <mergeCell ref="AM37:AO37"/>
    <mergeCell ref="AM40:AO40"/>
    <mergeCell ref="Z64:AB64"/>
    <mergeCell ref="Z33:AB33"/>
    <mergeCell ref="AC52:AF52"/>
    <mergeCell ref="AG44:AI44"/>
    <mergeCell ref="AG45:AI45"/>
    <mergeCell ref="AP35:AR35"/>
    <mergeCell ref="AM36:AO36"/>
    <mergeCell ref="AE36:AF45"/>
    <mergeCell ref="AC33:AD33"/>
    <mergeCell ref="AJ43:AL43"/>
    <mergeCell ref="AC13:AR13"/>
    <mergeCell ref="AJ14:AO14"/>
    <mergeCell ref="AP14:AR14"/>
    <mergeCell ref="AP33:AR33"/>
    <mergeCell ref="AM32:AO32"/>
    <mergeCell ref="A24:B24"/>
    <mergeCell ref="A25:B25"/>
    <mergeCell ref="AP32:AR32"/>
    <mergeCell ref="AG32:AI32"/>
    <mergeCell ref="A26:B26"/>
    <mergeCell ref="A28:B28"/>
    <mergeCell ref="W24:Y24"/>
    <mergeCell ref="T32:V32"/>
    <mergeCell ref="W31:Y31"/>
    <mergeCell ref="AJ42:AL42"/>
    <mergeCell ref="AG41:AI41"/>
    <mergeCell ref="AJ38:AL38"/>
    <mergeCell ref="A33:B33"/>
    <mergeCell ref="C36:D36"/>
    <mergeCell ref="W25:Y25"/>
    <mergeCell ref="AG21:AI21"/>
    <mergeCell ref="AG22:AI22"/>
    <mergeCell ref="AG39:AI39"/>
    <mergeCell ref="AG38:AI38"/>
    <mergeCell ref="A21:B21"/>
    <mergeCell ref="A22:B22"/>
    <mergeCell ref="A23:B23"/>
    <mergeCell ref="A31:B31"/>
    <mergeCell ref="C33:D33"/>
    <mergeCell ref="A27:B27"/>
    <mergeCell ref="A29:B29"/>
    <mergeCell ref="A30:B30"/>
    <mergeCell ref="A39:B39"/>
    <mergeCell ref="C37:D37"/>
    <mergeCell ref="C38:D38"/>
    <mergeCell ref="A32:B32"/>
    <mergeCell ref="A38:B38"/>
    <mergeCell ref="C39:D39"/>
    <mergeCell ref="C29:D29"/>
    <mergeCell ref="A51:L52"/>
    <mergeCell ref="C40:D40"/>
    <mergeCell ref="C41:D41"/>
    <mergeCell ref="G49:H49"/>
    <mergeCell ref="AM33:AO33"/>
    <mergeCell ref="A36:B36"/>
    <mergeCell ref="A42:B42"/>
    <mergeCell ref="A41:B41"/>
    <mergeCell ref="AG50:AI50"/>
    <mergeCell ref="A37:B37"/>
    <mergeCell ref="G48:H48"/>
    <mergeCell ref="C44:D44"/>
    <mergeCell ref="A44:B44"/>
    <mergeCell ref="C48:D48"/>
    <mergeCell ref="A40:B40"/>
    <mergeCell ref="G40:H40"/>
    <mergeCell ref="A45:B45"/>
    <mergeCell ref="A48:B48"/>
    <mergeCell ref="C53:D54"/>
    <mergeCell ref="C45:D45"/>
    <mergeCell ref="C50:D50"/>
    <mergeCell ref="A49:B49"/>
    <mergeCell ref="C42:D42"/>
    <mergeCell ref="C43:D43"/>
    <mergeCell ref="A43:B43"/>
    <mergeCell ref="C49:D49"/>
    <mergeCell ref="A53:B54"/>
    <mergeCell ref="A50:B50"/>
    <mergeCell ref="Q33:S33"/>
    <mergeCell ref="K44:L44"/>
    <mergeCell ref="K40:L40"/>
    <mergeCell ref="Z31:AB31"/>
    <mergeCell ref="W33:Y33"/>
    <mergeCell ref="G50:H50"/>
    <mergeCell ref="G45:H45"/>
    <mergeCell ref="G39:H39"/>
    <mergeCell ref="W32:Y32"/>
    <mergeCell ref="T33:V33"/>
    <mergeCell ref="AP28:AR28"/>
    <mergeCell ref="AG28:AI28"/>
    <mergeCell ref="AJ29:AL29"/>
    <mergeCell ref="AM29:AO29"/>
    <mergeCell ref="AP29:AR29"/>
    <mergeCell ref="AG26:AI26"/>
    <mergeCell ref="AJ28:AL28"/>
    <mergeCell ref="AM28:AO28"/>
    <mergeCell ref="AP26:AR26"/>
    <mergeCell ref="AJ27:AL27"/>
    <mergeCell ref="AP31:AR31"/>
    <mergeCell ref="AG31:AI31"/>
    <mergeCell ref="AJ30:AL30"/>
    <mergeCell ref="AM30:AO30"/>
    <mergeCell ref="AP30:AR30"/>
    <mergeCell ref="AG30:AI30"/>
    <mergeCell ref="AM18:AO18"/>
    <mergeCell ref="AC18:AD18"/>
    <mergeCell ref="AG18:AI18"/>
    <mergeCell ref="AM15:AO16"/>
    <mergeCell ref="AP15:AR16"/>
    <mergeCell ref="AJ23:AL23"/>
    <mergeCell ref="AM23:AO23"/>
    <mergeCell ref="AG23:AI23"/>
    <mergeCell ref="AP18:AR18"/>
    <mergeCell ref="AM17:AO17"/>
    <mergeCell ref="AP17:AR17"/>
    <mergeCell ref="AC17:AD17"/>
    <mergeCell ref="AJ15:AL16"/>
    <mergeCell ref="AC15:AD16"/>
    <mergeCell ref="Z30:AB30"/>
    <mergeCell ref="AJ21:AL21"/>
    <mergeCell ref="AP25:AR25"/>
    <mergeCell ref="AJ24:AL24"/>
    <mergeCell ref="AM19:AO19"/>
    <mergeCell ref="AP19:AR19"/>
    <mergeCell ref="AJ41:AL41"/>
    <mergeCell ref="AJ45:AL45"/>
    <mergeCell ref="AE15:AF16"/>
    <mergeCell ref="AC27:AD27"/>
    <mergeCell ref="AC47:AF47"/>
    <mergeCell ref="AC23:AD23"/>
    <mergeCell ref="AC20:AD20"/>
    <mergeCell ref="AG40:AI40"/>
    <mergeCell ref="AC19:AD19"/>
    <mergeCell ref="AG15:AI16"/>
    <mergeCell ref="Z36:AB40"/>
    <mergeCell ref="AG17:AI17"/>
    <mergeCell ref="AJ17:AL17"/>
    <mergeCell ref="AJ18:AL18"/>
    <mergeCell ref="AJ19:AL19"/>
    <mergeCell ref="AC21:AD21"/>
    <mergeCell ref="AJ22:AL22"/>
    <mergeCell ref="AJ33:AL33"/>
    <mergeCell ref="AG29:AI29"/>
    <mergeCell ref="AC34:AR34"/>
    <mergeCell ref="AC22:AD22"/>
    <mergeCell ref="AJ20:AL20"/>
    <mergeCell ref="AP20:AR20"/>
    <mergeCell ref="AP21:AR21"/>
    <mergeCell ref="AP23:AR23"/>
    <mergeCell ref="AM22:AO22"/>
    <mergeCell ref="AP22:AR22"/>
    <mergeCell ref="AM20:AO20"/>
    <mergeCell ref="AM21:AO21"/>
    <mergeCell ref="AG20:AI20"/>
    <mergeCell ref="Q36:S36"/>
    <mergeCell ref="Q37:S37"/>
    <mergeCell ref="AM24:AO24"/>
    <mergeCell ref="AP24:AR24"/>
    <mergeCell ref="AP27:AR27"/>
    <mergeCell ref="AG27:AI27"/>
    <mergeCell ref="AM25:AO25"/>
    <mergeCell ref="AJ26:AL26"/>
    <mergeCell ref="AM26:AO26"/>
    <mergeCell ref="AJ36:AL36"/>
    <mergeCell ref="AG36:AI36"/>
    <mergeCell ref="AG37:AI37"/>
    <mergeCell ref="AG24:AI24"/>
    <mergeCell ref="AJ25:AL25"/>
    <mergeCell ref="AJ31:AL31"/>
    <mergeCell ref="AG33:AI33"/>
    <mergeCell ref="AG25:AI25"/>
    <mergeCell ref="AJ35:AO35"/>
    <mergeCell ref="AM27:AO27"/>
    <mergeCell ref="AM31:AO31"/>
    <mergeCell ref="AJ39:AL39"/>
    <mergeCell ref="AJ37:AL37"/>
    <mergeCell ref="I21:J21"/>
    <mergeCell ref="I22:J22"/>
    <mergeCell ref="I23:J23"/>
    <mergeCell ref="I24:J24"/>
    <mergeCell ref="I33:J33"/>
    <mergeCell ref="I38:J38"/>
    <mergeCell ref="Q28:S28"/>
    <mergeCell ref="I28:J28"/>
    <mergeCell ref="I19:J19"/>
    <mergeCell ref="G19:H19"/>
    <mergeCell ref="G22:H22"/>
    <mergeCell ref="G23:H23"/>
    <mergeCell ref="I20:J20"/>
    <mergeCell ref="C25:D25"/>
    <mergeCell ref="C23:D23"/>
    <mergeCell ref="G24:H24"/>
    <mergeCell ref="G20:H20"/>
    <mergeCell ref="G21:H21"/>
    <mergeCell ref="G29:H29"/>
    <mergeCell ref="G28:H28"/>
    <mergeCell ref="G17:H17"/>
    <mergeCell ref="G27:H27"/>
    <mergeCell ref="G18:H18"/>
    <mergeCell ref="G37:H37"/>
    <mergeCell ref="G25:H25"/>
    <mergeCell ref="G33:H33"/>
    <mergeCell ref="G30:H30"/>
    <mergeCell ref="G36:H36"/>
    <mergeCell ref="K33:L33"/>
    <mergeCell ref="G31:H31"/>
    <mergeCell ref="I31:J31"/>
    <mergeCell ref="G26:H26"/>
    <mergeCell ref="G43:H43"/>
    <mergeCell ref="I30:J30"/>
    <mergeCell ref="G32:H32"/>
    <mergeCell ref="K32:L32"/>
    <mergeCell ref="K39:L39"/>
    <mergeCell ref="I43:J43"/>
    <mergeCell ref="I29:J29"/>
    <mergeCell ref="K28:L28"/>
    <mergeCell ref="M28:N28"/>
    <mergeCell ref="M29:N29"/>
    <mergeCell ref="K29:L29"/>
    <mergeCell ref="I32:J32"/>
    <mergeCell ref="K31:L31"/>
    <mergeCell ref="M32:N32"/>
    <mergeCell ref="K30:L30"/>
    <mergeCell ref="G38:H38"/>
    <mergeCell ref="M35:P35"/>
    <mergeCell ref="K45:L45"/>
    <mergeCell ref="K41:L41"/>
    <mergeCell ref="I36:J36"/>
    <mergeCell ref="G44:H44"/>
    <mergeCell ref="G42:H42"/>
    <mergeCell ref="I40:J40"/>
    <mergeCell ref="I37:J37"/>
    <mergeCell ref="I39:J39"/>
    <mergeCell ref="Q47:S47"/>
    <mergeCell ref="Q32:S32"/>
    <mergeCell ref="K27:L27"/>
    <mergeCell ref="Q31:S31"/>
    <mergeCell ref="Q30:S30"/>
    <mergeCell ref="Q29:S29"/>
    <mergeCell ref="Q39:S39"/>
    <mergeCell ref="M30:N30"/>
    <mergeCell ref="M31:N31"/>
    <mergeCell ref="K37:L37"/>
    <mergeCell ref="I50:J50"/>
    <mergeCell ref="I25:J25"/>
    <mergeCell ref="I26:J26"/>
    <mergeCell ref="I27:J27"/>
    <mergeCell ref="K48:L48"/>
    <mergeCell ref="K50:L50"/>
    <mergeCell ref="I48:J48"/>
    <mergeCell ref="I44:J44"/>
    <mergeCell ref="K26:L26"/>
    <mergeCell ref="K36:L36"/>
    <mergeCell ref="K17:L17"/>
    <mergeCell ref="K25:L25"/>
    <mergeCell ref="I17:J17"/>
    <mergeCell ref="I18:J18"/>
    <mergeCell ref="K22:L22"/>
    <mergeCell ref="K23:L23"/>
    <mergeCell ref="K24:L24"/>
    <mergeCell ref="K18:L18"/>
    <mergeCell ref="K21:L21"/>
    <mergeCell ref="K19:L19"/>
    <mergeCell ref="O17:P33"/>
    <mergeCell ref="M20:N20"/>
    <mergeCell ref="Z21:AB21"/>
    <mergeCell ref="Q19:S19"/>
    <mergeCell ref="Z23:AB23"/>
    <mergeCell ref="M19:N19"/>
    <mergeCell ref="M22:N22"/>
    <mergeCell ref="Q22:S22"/>
    <mergeCell ref="Z24:AB24"/>
    <mergeCell ref="M33:N33"/>
    <mergeCell ref="W36:Y36"/>
    <mergeCell ref="W37:Y37"/>
    <mergeCell ref="T36:V36"/>
    <mergeCell ref="T37:V37"/>
    <mergeCell ref="M24:N24"/>
    <mergeCell ref="T45:V45"/>
    <mergeCell ref="M25:N25"/>
    <mergeCell ref="M26:N26"/>
    <mergeCell ref="W26:Y26"/>
    <mergeCell ref="W30:Y30"/>
    <mergeCell ref="Z17:AB17"/>
    <mergeCell ref="Q20:S20"/>
    <mergeCell ref="Z20:AB20"/>
    <mergeCell ref="Z29:AB29"/>
    <mergeCell ref="Z22:AB22"/>
    <mergeCell ref="Z25:AB25"/>
    <mergeCell ref="Q23:S23"/>
    <mergeCell ref="Q26:S26"/>
    <mergeCell ref="Z19:AB19"/>
    <mergeCell ref="W17:Y17"/>
    <mergeCell ref="Z14:AB14"/>
    <mergeCell ref="M17:N17"/>
    <mergeCell ref="F11:H11"/>
    <mergeCell ref="I11:K11"/>
    <mergeCell ref="M15:N16"/>
    <mergeCell ref="K15:L16"/>
    <mergeCell ref="T15:V16"/>
    <mergeCell ref="O15:P16"/>
    <mergeCell ref="W15:Y16"/>
    <mergeCell ref="Z15:AB16"/>
    <mergeCell ref="A11:C11"/>
    <mergeCell ref="D11:E11"/>
    <mergeCell ref="A7:C7"/>
    <mergeCell ref="A8:X9"/>
    <mergeCell ref="A18:B18"/>
    <mergeCell ref="A19:B19"/>
    <mergeCell ref="A17:B17"/>
    <mergeCell ref="E15:F16"/>
    <mergeCell ref="G15:H16"/>
    <mergeCell ref="C18:D18"/>
    <mergeCell ref="C17:D17"/>
    <mergeCell ref="Q15:S16"/>
    <mergeCell ref="T40:V40"/>
    <mergeCell ref="T48:V48"/>
    <mergeCell ref="M23:N23"/>
    <mergeCell ref="Q25:S25"/>
    <mergeCell ref="T39:V39"/>
    <mergeCell ref="O46:AB46"/>
    <mergeCell ref="M47:P47"/>
    <mergeCell ref="Z18:AB18"/>
    <mergeCell ref="T38:V38"/>
    <mergeCell ref="T41:V41"/>
    <mergeCell ref="T43:V43"/>
    <mergeCell ref="W44:Y44"/>
    <mergeCell ref="W38:Y38"/>
    <mergeCell ref="Q40:S40"/>
    <mergeCell ref="W40:Y40"/>
    <mergeCell ref="W41:Y41"/>
    <mergeCell ref="W42:Y42"/>
    <mergeCell ref="W43:Y43"/>
    <mergeCell ref="W60:Y60"/>
    <mergeCell ref="AG55:AI55"/>
    <mergeCell ref="Q43:S43"/>
    <mergeCell ref="T44:V44"/>
    <mergeCell ref="T47:Y47"/>
    <mergeCell ref="T42:V42"/>
    <mergeCell ref="Q55:S55"/>
    <mergeCell ref="T55:V55"/>
    <mergeCell ref="W48:Y48"/>
    <mergeCell ref="W45:Y45"/>
    <mergeCell ref="Z50:AB50"/>
    <mergeCell ref="AG49:AI49"/>
    <mergeCell ref="Q61:S61"/>
    <mergeCell ref="T61:V61"/>
    <mergeCell ref="AG61:AI61"/>
    <mergeCell ref="Z53:AB54"/>
    <mergeCell ref="T60:V60"/>
    <mergeCell ref="Q53:S54"/>
    <mergeCell ref="AC61:AD61"/>
    <mergeCell ref="Z61:AB61"/>
    <mergeCell ref="T62:V62"/>
    <mergeCell ref="AC56:AD56"/>
    <mergeCell ref="W62:Y62"/>
    <mergeCell ref="AP41:AR45"/>
    <mergeCell ref="T53:V54"/>
    <mergeCell ref="T49:V49"/>
    <mergeCell ref="T50:V50"/>
    <mergeCell ref="AP50:AR50"/>
    <mergeCell ref="AM44:AO44"/>
    <mergeCell ref="W49:Y49"/>
    <mergeCell ref="AP53:AR54"/>
    <mergeCell ref="AM53:AO54"/>
    <mergeCell ref="AG53:AI54"/>
    <mergeCell ref="AC53:AD54"/>
    <mergeCell ref="AE53:AF54"/>
    <mergeCell ref="W53:Y54"/>
    <mergeCell ref="AM43:AO43"/>
    <mergeCell ref="AM45:AO45"/>
    <mergeCell ref="AM59:AO59"/>
    <mergeCell ref="AJ53:AL54"/>
    <mergeCell ref="AJ48:AL48"/>
    <mergeCell ref="AM48:AO48"/>
    <mergeCell ref="AJ55:AL55"/>
    <mergeCell ref="AM55:AO55"/>
    <mergeCell ref="AJ50:AL50"/>
    <mergeCell ref="AJ52:AO52"/>
    <mergeCell ref="AP52:AR52"/>
    <mergeCell ref="AC59:AD59"/>
    <mergeCell ref="AG56:AI56"/>
    <mergeCell ref="AP47:AR47"/>
    <mergeCell ref="AP61:AR61"/>
    <mergeCell ref="AJ49:AL49"/>
    <mergeCell ref="AM49:AO49"/>
    <mergeCell ref="AP48:AR49"/>
    <mergeCell ref="AP55:AR55"/>
    <mergeCell ref="AM50:AO50"/>
    <mergeCell ref="AP62:AR62"/>
    <mergeCell ref="AC51:AR51"/>
    <mergeCell ref="AG62:AI62"/>
    <mergeCell ref="AC62:AD62"/>
    <mergeCell ref="AG52:AI52"/>
    <mergeCell ref="AJ62:AL62"/>
    <mergeCell ref="AP60:AR60"/>
    <mergeCell ref="AG60:AI60"/>
    <mergeCell ref="AP59:AR59"/>
    <mergeCell ref="AM62:AO62"/>
    <mergeCell ref="I55:J55"/>
    <mergeCell ref="AM61:AO61"/>
    <mergeCell ref="AM60:AO60"/>
    <mergeCell ref="AG58:AI58"/>
    <mergeCell ref="AJ58:AL58"/>
    <mergeCell ref="AJ56:AL56"/>
    <mergeCell ref="AM56:AO56"/>
    <mergeCell ref="AJ59:AL59"/>
    <mergeCell ref="AJ60:AL60"/>
    <mergeCell ref="AJ61:AL61"/>
    <mergeCell ref="W50:Y50"/>
    <mergeCell ref="AC55:AD55"/>
    <mergeCell ref="A61:B61"/>
    <mergeCell ref="W61:Y61"/>
    <mergeCell ref="Q60:S60"/>
    <mergeCell ref="Z60:AB60"/>
    <mergeCell ref="C55:D55"/>
    <mergeCell ref="K60:L60"/>
    <mergeCell ref="M60:N60"/>
    <mergeCell ref="A55:B55"/>
    <mergeCell ref="T56:V56"/>
    <mergeCell ref="W56:Y56"/>
    <mergeCell ref="Q52:S52"/>
    <mergeCell ref="T52:Y52"/>
    <mergeCell ref="Q56:S56"/>
    <mergeCell ref="W55:Y55"/>
    <mergeCell ref="Q64:S64"/>
    <mergeCell ref="C61:D61"/>
    <mergeCell ref="G61:H61"/>
    <mergeCell ref="I61:J61"/>
    <mergeCell ref="K62:L62"/>
    <mergeCell ref="K61:L61"/>
    <mergeCell ref="O55:P62"/>
    <mergeCell ref="G55:H55"/>
    <mergeCell ref="Q62:S62"/>
    <mergeCell ref="M55:N55"/>
    <mergeCell ref="A60:B60"/>
    <mergeCell ref="G62:H62"/>
    <mergeCell ref="C60:D60"/>
    <mergeCell ref="G60:H60"/>
    <mergeCell ref="I60:J60"/>
    <mergeCell ref="Z52:AB52"/>
    <mergeCell ref="T57:V57"/>
    <mergeCell ref="K53:L54"/>
    <mergeCell ref="M53:N54"/>
    <mergeCell ref="Z55:AB55"/>
    <mergeCell ref="A95:S95"/>
    <mergeCell ref="A90:S90"/>
    <mergeCell ref="A91:S91"/>
    <mergeCell ref="A92:S92"/>
    <mergeCell ref="A93:S93"/>
    <mergeCell ref="G74:H74"/>
    <mergeCell ref="G87:H87"/>
    <mergeCell ref="A89:S89"/>
    <mergeCell ref="O67:P74"/>
    <mergeCell ref="A94:S94"/>
    <mergeCell ref="I74:J74"/>
    <mergeCell ref="K55:L55"/>
    <mergeCell ref="K38:L38"/>
    <mergeCell ref="M61:N61"/>
    <mergeCell ref="M72:N72"/>
    <mergeCell ref="G56:H56"/>
    <mergeCell ref="I56:J56"/>
    <mergeCell ref="K67:L67"/>
    <mergeCell ref="I45:J45"/>
    <mergeCell ref="I42:J42"/>
    <mergeCell ref="M62:N62"/>
    <mergeCell ref="K43:L43"/>
    <mergeCell ref="K42:L42"/>
    <mergeCell ref="I62:J62"/>
    <mergeCell ref="I49:J49"/>
    <mergeCell ref="K49:L49"/>
    <mergeCell ref="K56:L56"/>
    <mergeCell ref="M56:N56"/>
    <mergeCell ref="K59:L59"/>
    <mergeCell ref="I58:J58"/>
    <mergeCell ref="K58:L58"/>
    <mergeCell ref="A46:L47"/>
    <mergeCell ref="G58:H58"/>
    <mergeCell ref="I53:J54"/>
    <mergeCell ref="Q41:S41"/>
    <mergeCell ref="G41:H41"/>
    <mergeCell ref="I41:J41"/>
    <mergeCell ref="O51:AB51"/>
    <mergeCell ref="M52:P52"/>
    <mergeCell ref="W57:Y57"/>
    <mergeCell ref="AG87:AI87"/>
    <mergeCell ref="AE79:AF87"/>
    <mergeCell ref="AC87:AD87"/>
    <mergeCell ref="Z87:AB87"/>
    <mergeCell ref="AC83:AD83"/>
    <mergeCell ref="AJ84:AL84"/>
    <mergeCell ref="Z86:AB86"/>
    <mergeCell ref="AJ85:AL85"/>
    <mergeCell ref="AP80:AR80"/>
    <mergeCell ref="AM80:AO80"/>
    <mergeCell ref="AJ80:AL80"/>
    <mergeCell ref="AG80:AI80"/>
    <mergeCell ref="AP86:AR86"/>
    <mergeCell ref="AM86:AO86"/>
    <mergeCell ref="AJ86:AL86"/>
    <mergeCell ref="AG86:AI86"/>
    <mergeCell ref="AM84:AO84"/>
    <mergeCell ref="AM85:AO85"/>
    <mergeCell ref="W86:Y86"/>
    <mergeCell ref="AP87:AR87"/>
    <mergeCell ref="C86:D86"/>
    <mergeCell ref="C87:D87"/>
    <mergeCell ref="T86:V86"/>
    <mergeCell ref="Q86:S86"/>
    <mergeCell ref="W87:Y87"/>
    <mergeCell ref="AC86:AD86"/>
    <mergeCell ref="AM87:AO87"/>
    <mergeCell ref="AJ87:AL87"/>
    <mergeCell ref="A86:B86"/>
    <mergeCell ref="C84:D84"/>
    <mergeCell ref="T87:V87"/>
    <mergeCell ref="Q87:S87"/>
    <mergeCell ref="M87:N87"/>
    <mergeCell ref="K87:L87"/>
    <mergeCell ref="I87:J87"/>
    <mergeCell ref="M86:N86"/>
    <mergeCell ref="K86:L86"/>
    <mergeCell ref="I86:J86"/>
    <mergeCell ref="A87:B87"/>
    <mergeCell ref="E86:F86"/>
    <mergeCell ref="E87:F87"/>
    <mergeCell ref="I80:J80"/>
    <mergeCell ref="G80:H80"/>
    <mergeCell ref="C80:D80"/>
    <mergeCell ref="A80:B80"/>
    <mergeCell ref="G86:H86"/>
    <mergeCell ref="A81:B81"/>
    <mergeCell ref="A82:B82"/>
    <mergeCell ref="A83:B83"/>
    <mergeCell ref="A84:B84"/>
    <mergeCell ref="A85:B85"/>
    <mergeCell ref="AC80:AD80"/>
    <mergeCell ref="Z80:AB80"/>
    <mergeCell ref="W80:Y80"/>
    <mergeCell ref="T80:V80"/>
    <mergeCell ref="Q80:S80"/>
    <mergeCell ref="W82:Y82"/>
    <mergeCell ref="Z82:AB82"/>
    <mergeCell ref="M80:N80"/>
    <mergeCell ref="K80:L80"/>
    <mergeCell ref="M79:N79"/>
    <mergeCell ref="K79:L79"/>
    <mergeCell ref="AP79:AR79"/>
    <mergeCell ref="AM79:AO79"/>
    <mergeCell ref="AJ79:AL79"/>
    <mergeCell ref="AG79:AI79"/>
    <mergeCell ref="AC79:AD79"/>
    <mergeCell ref="Z79:AB79"/>
    <mergeCell ref="A79:B79"/>
    <mergeCell ref="AP77:AR78"/>
    <mergeCell ref="AM77:AO78"/>
    <mergeCell ref="AJ77:AL78"/>
    <mergeCell ref="AG77:AI78"/>
    <mergeCell ref="AE77:AF78"/>
    <mergeCell ref="AC77:AD78"/>
    <mergeCell ref="W79:Y79"/>
    <mergeCell ref="T79:V79"/>
    <mergeCell ref="A77:B78"/>
    <mergeCell ref="Z77:AB78"/>
    <mergeCell ref="W77:Y78"/>
    <mergeCell ref="T77:V78"/>
    <mergeCell ref="Q77:S78"/>
    <mergeCell ref="O77:P78"/>
    <mergeCell ref="M77:N78"/>
    <mergeCell ref="G77:H78"/>
    <mergeCell ref="I79:J79"/>
    <mergeCell ref="G79:H79"/>
    <mergeCell ref="Q79:S79"/>
    <mergeCell ref="E77:F78"/>
    <mergeCell ref="C77:D78"/>
    <mergeCell ref="C79:D79"/>
    <mergeCell ref="O79:P87"/>
    <mergeCell ref="K81:L81"/>
    <mergeCell ref="M81:N81"/>
    <mergeCell ref="AC75:AR75"/>
    <mergeCell ref="AP76:AR76"/>
    <mergeCell ref="AJ76:AO76"/>
    <mergeCell ref="AG76:AI76"/>
    <mergeCell ref="AC76:AF76"/>
    <mergeCell ref="G85:H85"/>
    <mergeCell ref="Z76:AB76"/>
    <mergeCell ref="T76:Y76"/>
    <mergeCell ref="K77:L78"/>
    <mergeCell ref="I77:J78"/>
    <mergeCell ref="C81:D81"/>
    <mergeCell ref="C82:D82"/>
    <mergeCell ref="C83:D83"/>
    <mergeCell ref="C85:D85"/>
    <mergeCell ref="G82:H82"/>
    <mergeCell ref="I82:J82"/>
    <mergeCell ref="E85:F85"/>
    <mergeCell ref="K82:L82"/>
    <mergeCell ref="M82:N82"/>
    <mergeCell ref="G81:H81"/>
    <mergeCell ref="I81:J81"/>
    <mergeCell ref="I85:J85"/>
    <mergeCell ref="K83:L83"/>
    <mergeCell ref="M83:N83"/>
    <mergeCell ref="G84:H84"/>
    <mergeCell ref="I84:J84"/>
    <mergeCell ref="K84:L84"/>
    <mergeCell ref="M84:N84"/>
    <mergeCell ref="G83:H83"/>
    <mergeCell ref="I83:J83"/>
    <mergeCell ref="K85:L85"/>
    <mergeCell ref="M85:N85"/>
    <mergeCell ref="Q81:S81"/>
    <mergeCell ref="Q82:S82"/>
    <mergeCell ref="Q83:S83"/>
    <mergeCell ref="Q84:S84"/>
    <mergeCell ref="Q85:S85"/>
    <mergeCell ref="T84:V84"/>
    <mergeCell ref="W84:Y84"/>
    <mergeCell ref="Z84:AB84"/>
    <mergeCell ref="AC84:AD84"/>
    <mergeCell ref="T81:V81"/>
    <mergeCell ref="W81:Y81"/>
    <mergeCell ref="Z81:AB81"/>
    <mergeCell ref="AC81:AD81"/>
    <mergeCell ref="T82:V82"/>
    <mergeCell ref="AC82:AD82"/>
    <mergeCell ref="T85:V85"/>
    <mergeCell ref="W85:Y85"/>
    <mergeCell ref="Z85:AB85"/>
    <mergeCell ref="AC85:AD85"/>
    <mergeCell ref="AG81:AI81"/>
    <mergeCell ref="AJ81:AL81"/>
    <mergeCell ref="AG83:AI83"/>
    <mergeCell ref="AJ83:AL83"/>
    <mergeCell ref="AG85:AI85"/>
    <mergeCell ref="AG84:AI84"/>
    <mergeCell ref="AP84:AR84"/>
    <mergeCell ref="AM81:AO81"/>
    <mergeCell ref="AP81:AR81"/>
    <mergeCell ref="AG82:AI82"/>
    <mergeCell ref="AJ82:AL82"/>
    <mergeCell ref="AM82:AO82"/>
    <mergeCell ref="AP82:AR82"/>
    <mergeCell ref="AP83:AR83"/>
    <mergeCell ref="AP85:AR85"/>
    <mergeCell ref="A56:B56"/>
    <mergeCell ref="C56:D56"/>
    <mergeCell ref="A57:B57"/>
    <mergeCell ref="C57:D57"/>
    <mergeCell ref="A58:B58"/>
    <mergeCell ref="C58:D58"/>
    <mergeCell ref="A59:B59"/>
    <mergeCell ref="C59:D59"/>
    <mergeCell ref="AM83:AO83"/>
    <mergeCell ref="T83:V83"/>
    <mergeCell ref="W83:Y83"/>
    <mergeCell ref="Z83:AB83"/>
    <mergeCell ref="M58:N58"/>
    <mergeCell ref="Q58:S58"/>
    <mergeCell ref="AG59:AI59"/>
    <mergeCell ref="M59:N59"/>
    <mergeCell ref="Q59:S59"/>
    <mergeCell ref="Z59:AB59"/>
    <mergeCell ref="T58:V58"/>
    <mergeCell ref="A75:L76"/>
    <mergeCell ref="G57:H57"/>
    <mergeCell ref="I57:J57"/>
    <mergeCell ref="K57:L57"/>
    <mergeCell ref="M57:N57"/>
    <mergeCell ref="Q57:S57"/>
    <mergeCell ref="Q76:S76"/>
    <mergeCell ref="I67:J67"/>
    <mergeCell ref="G59:H59"/>
    <mergeCell ref="I59:J59"/>
    <mergeCell ref="W58:Y58"/>
    <mergeCell ref="AM58:AO58"/>
    <mergeCell ref="T59:V59"/>
    <mergeCell ref="Z57:AB57"/>
    <mergeCell ref="AC57:AD57"/>
    <mergeCell ref="AC58:AD58"/>
    <mergeCell ref="W59:Y59"/>
    <mergeCell ref="AP56:AR56"/>
    <mergeCell ref="AG57:AI57"/>
    <mergeCell ref="AJ57:AL57"/>
    <mergeCell ref="AM57:AO57"/>
    <mergeCell ref="AP57:AR57"/>
    <mergeCell ref="Z58:AB58"/>
    <mergeCell ref="AP58:AR58"/>
    <mergeCell ref="Z56:AB56"/>
    <mergeCell ref="AE55:AF62"/>
    <mergeCell ref="Z62:AB62"/>
    <mergeCell ref="AJ44:AL44"/>
    <mergeCell ref="Q35:S35"/>
    <mergeCell ref="T35:Y35"/>
    <mergeCell ref="Q42:S42"/>
    <mergeCell ref="Q44:S44"/>
    <mergeCell ref="Q45:S45"/>
    <mergeCell ref="Q38:S38"/>
    <mergeCell ref="Z41:AB45"/>
    <mergeCell ref="AJ40:AL40"/>
    <mergeCell ref="W39:Y39"/>
    <mergeCell ref="M3:X3"/>
    <mergeCell ref="A4:L4"/>
    <mergeCell ref="M4:O4"/>
    <mergeCell ref="P4:X4"/>
    <mergeCell ref="A5:L6"/>
    <mergeCell ref="M5:N5"/>
    <mergeCell ref="P5:Q5"/>
    <mergeCell ref="S5:U5"/>
    <mergeCell ref="V5:X5"/>
    <mergeCell ref="M6:O6"/>
    <mergeCell ref="E22:F22"/>
    <mergeCell ref="P6:X6"/>
    <mergeCell ref="D7:H7"/>
    <mergeCell ref="I7:J7"/>
    <mergeCell ref="K7:L7"/>
    <mergeCell ref="M7:O7"/>
    <mergeCell ref="P7:X7"/>
    <mergeCell ref="M18:N18"/>
    <mergeCell ref="I15:J16"/>
    <mergeCell ref="Q17:S17"/>
    <mergeCell ref="O13:AB13"/>
    <mergeCell ref="M14:P14"/>
    <mergeCell ref="E23:F23"/>
    <mergeCell ref="E24:F24"/>
    <mergeCell ref="E25:F25"/>
    <mergeCell ref="A13:L14"/>
    <mergeCell ref="C15:D16"/>
    <mergeCell ref="A15:B16"/>
    <mergeCell ref="T14:Y14"/>
    <mergeCell ref="E21:F21"/>
    <mergeCell ref="E26:F26"/>
    <mergeCell ref="E17:F17"/>
    <mergeCell ref="E18:F18"/>
    <mergeCell ref="E19:F19"/>
    <mergeCell ref="E20:F20"/>
    <mergeCell ref="O34:AB34"/>
    <mergeCell ref="A34:L35"/>
    <mergeCell ref="Q27:S27"/>
    <mergeCell ref="Z27:AB27"/>
    <mergeCell ref="Z26:AB26"/>
    <mergeCell ref="O36:P45"/>
    <mergeCell ref="O48:P50"/>
    <mergeCell ref="Z35:AB35"/>
    <mergeCell ref="Z47:AB47"/>
    <mergeCell ref="Z48:AB49"/>
    <mergeCell ref="M36:N45"/>
    <mergeCell ref="M48:N50"/>
    <mergeCell ref="Q48:S48"/>
    <mergeCell ref="Q49:S49"/>
    <mergeCell ref="Q50:S50"/>
    <mergeCell ref="O63:AB63"/>
    <mergeCell ref="M64:P64"/>
    <mergeCell ref="O75:AB75"/>
    <mergeCell ref="M76:P76"/>
    <mergeCell ref="E36:F36"/>
    <mergeCell ref="E37:F37"/>
    <mergeCell ref="E38:F38"/>
    <mergeCell ref="E39:F39"/>
    <mergeCell ref="E40:F40"/>
    <mergeCell ref="E41:F41"/>
    <mergeCell ref="E55:F55"/>
    <mergeCell ref="E56:F56"/>
    <mergeCell ref="E57:F57"/>
    <mergeCell ref="E58:F58"/>
    <mergeCell ref="E59:F59"/>
    <mergeCell ref="E42:F42"/>
    <mergeCell ref="E43:F43"/>
    <mergeCell ref="E44:F44"/>
    <mergeCell ref="E45:F45"/>
    <mergeCell ref="E48:F48"/>
    <mergeCell ref="A63:L64"/>
    <mergeCell ref="I72:J72"/>
    <mergeCell ref="A62:B62"/>
    <mergeCell ref="C62:D62"/>
    <mergeCell ref="G73:H73"/>
    <mergeCell ref="I73:J73"/>
    <mergeCell ref="I65:J66"/>
    <mergeCell ref="A72:B72"/>
    <mergeCell ref="I68:J68"/>
    <mergeCell ref="K68:L68"/>
    <mergeCell ref="E79:F79"/>
    <mergeCell ref="E80:F80"/>
    <mergeCell ref="E81:F81"/>
    <mergeCell ref="E82:F82"/>
    <mergeCell ref="E83:F83"/>
    <mergeCell ref="E84:F84"/>
    <mergeCell ref="C19:D19"/>
    <mergeCell ref="C20:D20"/>
    <mergeCell ref="C21:D21"/>
    <mergeCell ref="C22:D22"/>
    <mergeCell ref="C24:D24"/>
    <mergeCell ref="C28:D28"/>
    <mergeCell ref="C27:D27"/>
    <mergeCell ref="C26:D26"/>
    <mergeCell ref="E50:F50"/>
    <mergeCell ref="E49:F49"/>
    <mergeCell ref="E29:F29"/>
    <mergeCell ref="E30:F30"/>
    <mergeCell ref="E33:F33"/>
    <mergeCell ref="C30:D30"/>
    <mergeCell ref="C31:D31"/>
    <mergeCell ref="C32:D32"/>
    <mergeCell ref="E27:F27"/>
    <mergeCell ref="E28:F28"/>
    <mergeCell ref="E31:F31"/>
    <mergeCell ref="E32:F32"/>
    <mergeCell ref="E68:F68"/>
    <mergeCell ref="G68:H68"/>
    <mergeCell ref="E60:F60"/>
    <mergeCell ref="E61:F61"/>
    <mergeCell ref="E62:F62"/>
    <mergeCell ref="E67:F67"/>
    <mergeCell ref="E69:F69"/>
    <mergeCell ref="G69:H69"/>
    <mergeCell ref="I69:J69"/>
    <mergeCell ref="K69:L69"/>
    <mergeCell ref="M69:N69"/>
    <mergeCell ref="A68:B68"/>
    <mergeCell ref="C68:D68"/>
    <mergeCell ref="M68:N68"/>
    <mergeCell ref="A69:B69"/>
    <mergeCell ref="C69:D69"/>
    <mergeCell ref="A70:B70"/>
    <mergeCell ref="C70:D70"/>
    <mergeCell ref="E70:F70"/>
    <mergeCell ref="G70:H70"/>
    <mergeCell ref="I70:J70"/>
    <mergeCell ref="K70:L70"/>
    <mergeCell ref="M70:N70"/>
    <mergeCell ref="Q68:S68"/>
    <mergeCell ref="Q69:S69"/>
    <mergeCell ref="Q70:S70"/>
    <mergeCell ref="Q71:S71"/>
    <mergeCell ref="T68:V68"/>
    <mergeCell ref="T69:V69"/>
    <mergeCell ref="T70:V70"/>
    <mergeCell ref="T71:V71"/>
    <mergeCell ref="M71:N71"/>
    <mergeCell ref="W68:Y68"/>
    <mergeCell ref="W69:Y69"/>
    <mergeCell ref="W70:Y70"/>
    <mergeCell ref="W71:Y71"/>
    <mergeCell ref="Z68:AB68"/>
    <mergeCell ref="Z69:AB69"/>
    <mergeCell ref="Z70:AB70"/>
    <mergeCell ref="Z71:AB71"/>
    <mergeCell ref="AM68:AO68"/>
    <mergeCell ref="AM69:AO69"/>
    <mergeCell ref="AM70:AO70"/>
    <mergeCell ref="AM71:AO71"/>
    <mergeCell ref="AC68:AD68"/>
    <mergeCell ref="AC69:AD69"/>
    <mergeCell ref="AC70:AD70"/>
    <mergeCell ref="AC71:AD71"/>
    <mergeCell ref="AG68:AI68"/>
    <mergeCell ref="AG69:AI69"/>
    <mergeCell ref="A71:B71"/>
    <mergeCell ref="C71:D71"/>
    <mergeCell ref="E71:F71"/>
    <mergeCell ref="G71:H71"/>
    <mergeCell ref="I71:J71"/>
    <mergeCell ref="K71:L71"/>
    <mergeCell ref="AC36:AD45"/>
    <mergeCell ref="AC48:AD50"/>
    <mergeCell ref="AP68:AR68"/>
    <mergeCell ref="AP69:AR69"/>
    <mergeCell ref="AP70:AR70"/>
    <mergeCell ref="AP71:AR71"/>
    <mergeCell ref="AJ68:AL68"/>
    <mergeCell ref="AJ69:AL69"/>
    <mergeCell ref="AJ70:AL70"/>
    <mergeCell ref="AJ71:AL71"/>
  </mergeCells>
  <conditionalFormatting sqref="AP17:AR33">
    <cfRule type="cellIs" priority="56" dxfId="7" operator="equal" stopIfTrue="1">
      <formula>"-"</formula>
    </cfRule>
    <cfRule type="cellIs" priority="57" dxfId="5" operator="notBetween" stopIfTrue="1">
      <formula>-0.2</formula>
      <formula>0.2</formula>
    </cfRule>
    <cfRule type="cellIs" priority="58" dxfId="48" operator="between" stopIfTrue="1">
      <formula>-0.2</formula>
      <formula>0.2</formula>
    </cfRule>
  </conditionalFormatting>
  <conditionalFormatting sqref="AP36:AR40">
    <cfRule type="cellIs" priority="53" dxfId="7" operator="equal" stopIfTrue="1">
      <formula>"-"</formula>
    </cfRule>
    <cfRule type="cellIs" priority="54" dxfId="6" operator="equal" stopIfTrue="1">
      <formula>"OK"</formula>
    </cfRule>
    <cfRule type="cellIs" priority="55" dxfId="5" operator="equal" stopIfTrue="1">
      <formula>"IKKE OK"</formula>
    </cfRule>
  </conditionalFormatting>
  <conditionalFormatting sqref="AP48:AR49">
    <cfRule type="cellIs" priority="50" dxfId="5" operator="equal" stopIfTrue="1">
      <formula>"IKKE OK"</formula>
    </cfRule>
    <cfRule type="cellIs" priority="51" dxfId="6" operator="equal" stopIfTrue="1">
      <formula>"OK"</formula>
    </cfRule>
    <cfRule type="cellIs" priority="52" dxfId="7" operator="equal" stopIfTrue="1">
      <formula>"-"</formula>
    </cfRule>
  </conditionalFormatting>
  <conditionalFormatting sqref="AP55:AR55 AP60:AR62">
    <cfRule type="cellIs" priority="47" dxfId="7" operator="equal" stopIfTrue="1">
      <formula>"-"</formula>
    </cfRule>
    <cfRule type="cellIs" priority="48" dxfId="5" operator="notBetween" stopIfTrue="1">
      <formula>-0.2</formula>
      <formula>0.2</formula>
    </cfRule>
    <cfRule type="cellIs" priority="49" dxfId="48" operator="between" stopIfTrue="1">
      <formula>-0.2</formula>
      <formula>0.2</formula>
    </cfRule>
  </conditionalFormatting>
  <conditionalFormatting sqref="AP67:AR74">
    <cfRule type="cellIs" priority="44" dxfId="7" operator="equal" stopIfTrue="1">
      <formula>"-"</formula>
    </cfRule>
    <cfRule type="cellIs" priority="45" dxfId="5" operator="notBetween" stopIfTrue="1">
      <formula>-0.2</formula>
      <formula>0.2</formula>
    </cfRule>
    <cfRule type="cellIs" priority="46" dxfId="48" operator="between" stopIfTrue="1">
      <formula>-0.2</formula>
      <formula>0.2</formula>
    </cfRule>
  </conditionalFormatting>
  <conditionalFormatting sqref="AP83:AR83">
    <cfRule type="cellIs" priority="26" dxfId="7" operator="equal" stopIfTrue="1">
      <formula>"-"</formula>
    </cfRule>
    <cfRule type="cellIs" priority="27" dxfId="5" operator="notBetween" stopIfTrue="1">
      <formula>-0.2</formula>
      <formula>0.2</formula>
    </cfRule>
    <cfRule type="cellIs" priority="28" dxfId="48" operator="between" stopIfTrue="1">
      <formula>-0.2</formula>
      <formula>0.2</formula>
    </cfRule>
  </conditionalFormatting>
  <conditionalFormatting sqref="AP84:AR84">
    <cfRule type="cellIs" priority="23" dxfId="7" operator="equal" stopIfTrue="1">
      <formula>"-"</formula>
    </cfRule>
    <cfRule type="cellIs" priority="24" dxfId="5" operator="notBetween" stopIfTrue="1">
      <formula>-0.2</formula>
      <formula>0.2</formula>
    </cfRule>
    <cfRule type="cellIs" priority="25" dxfId="48" operator="between" stopIfTrue="1">
      <formula>-0.2</formula>
      <formula>0.2</formula>
    </cfRule>
  </conditionalFormatting>
  <conditionalFormatting sqref="AP79:AR80 AP86:AR87">
    <cfRule type="cellIs" priority="35" dxfId="7" operator="equal" stopIfTrue="1">
      <formula>"-"</formula>
    </cfRule>
    <cfRule type="cellIs" priority="36" dxfId="5" operator="notBetween" stopIfTrue="1">
      <formula>-0.2</formula>
      <formula>0.2</formula>
    </cfRule>
    <cfRule type="cellIs" priority="37" dxfId="48" operator="between" stopIfTrue="1">
      <formula>-0.2</formula>
      <formula>0.2</formula>
    </cfRule>
  </conditionalFormatting>
  <conditionalFormatting sqref="AP85:AR85">
    <cfRule type="cellIs" priority="20" dxfId="7" operator="equal" stopIfTrue="1">
      <formula>"-"</formula>
    </cfRule>
    <cfRule type="cellIs" priority="21" dxfId="5" operator="notBetween" stopIfTrue="1">
      <formula>-0.2</formula>
      <formula>0.2</formula>
    </cfRule>
    <cfRule type="cellIs" priority="22" dxfId="48" operator="between" stopIfTrue="1">
      <formula>-0.2</formula>
      <formula>0.2</formula>
    </cfRule>
  </conditionalFormatting>
  <conditionalFormatting sqref="AP81:AR81">
    <cfRule type="cellIs" priority="32" dxfId="7" operator="equal" stopIfTrue="1">
      <formula>"-"</formula>
    </cfRule>
    <cfRule type="cellIs" priority="33" dxfId="5" operator="notBetween" stopIfTrue="1">
      <formula>-0.2</formula>
      <formula>0.2</formula>
    </cfRule>
    <cfRule type="cellIs" priority="34" dxfId="48" operator="between" stopIfTrue="1">
      <formula>-0.2</formula>
      <formula>0.2</formula>
    </cfRule>
  </conditionalFormatting>
  <conditionalFormatting sqref="AP82:AR82">
    <cfRule type="cellIs" priority="29" dxfId="7" operator="equal" stopIfTrue="1">
      <formula>"-"</formula>
    </cfRule>
    <cfRule type="cellIs" priority="30" dxfId="5" operator="notBetween" stopIfTrue="1">
      <formula>-0.2</formula>
      <formula>0.2</formula>
    </cfRule>
    <cfRule type="cellIs" priority="31" dxfId="48" operator="between" stopIfTrue="1">
      <formula>-0.2</formula>
      <formula>0.2</formula>
    </cfRule>
  </conditionalFormatting>
  <conditionalFormatting sqref="AP56:AR56">
    <cfRule type="cellIs" priority="17" dxfId="7" operator="equal" stopIfTrue="1">
      <formula>"-"</formula>
    </cfRule>
    <cfRule type="cellIs" priority="18" dxfId="5" operator="notBetween" stopIfTrue="1">
      <formula>-0.2</formula>
      <formula>0.2</formula>
    </cfRule>
    <cfRule type="cellIs" priority="19" dxfId="48" operator="between" stopIfTrue="1">
      <formula>-0.2</formula>
      <formula>0.2</formula>
    </cfRule>
  </conditionalFormatting>
  <conditionalFormatting sqref="AP57:AR57">
    <cfRule type="cellIs" priority="14" dxfId="7" operator="equal" stopIfTrue="1">
      <formula>"-"</formula>
    </cfRule>
    <cfRule type="cellIs" priority="15" dxfId="5" operator="notBetween" stopIfTrue="1">
      <formula>-0.2</formula>
      <formula>0.2</formula>
    </cfRule>
    <cfRule type="cellIs" priority="16" dxfId="48" operator="between" stopIfTrue="1">
      <formula>-0.2</formula>
      <formula>0.2</formula>
    </cfRule>
  </conditionalFormatting>
  <conditionalFormatting sqref="AP58:AR58">
    <cfRule type="cellIs" priority="11" dxfId="7" operator="equal" stopIfTrue="1">
      <formula>"-"</formula>
    </cfRule>
    <cfRule type="cellIs" priority="12" dxfId="5" operator="notBetween" stopIfTrue="1">
      <formula>-0.2</formula>
      <formula>0.2</formula>
    </cfRule>
    <cfRule type="cellIs" priority="13" dxfId="48" operator="between" stopIfTrue="1">
      <formula>-0.2</formula>
      <formula>0.2</formula>
    </cfRule>
  </conditionalFormatting>
  <conditionalFormatting sqref="AP59:AR59">
    <cfRule type="cellIs" priority="8" dxfId="7" operator="equal" stopIfTrue="1">
      <formula>"-"</formula>
    </cfRule>
    <cfRule type="cellIs" priority="9" dxfId="5" operator="notBetween" stopIfTrue="1">
      <formula>-0.2</formula>
      <formula>0.2</formula>
    </cfRule>
    <cfRule type="cellIs" priority="10" dxfId="48" operator="between" stopIfTrue="1">
      <formula>-0.2</formula>
      <formula>0.2</formula>
    </cfRule>
  </conditionalFormatting>
  <conditionalFormatting sqref="Z36:AB40">
    <cfRule type="cellIs" priority="5" dxfId="7" operator="equal" stopIfTrue="1">
      <formula>"-"</formula>
    </cfRule>
    <cfRule type="cellIs" priority="6" dxfId="6" operator="equal" stopIfTrue="1">
      <formula>"OK"</formula>
    </cfRule>
    <cfRule type="cellIs" priority="7" dxfId="5" operator="equal" stopIfTrue="1">
      <formula>"IKKE OK"</formula>
    </cfRule>
  </conditionalFormatting>
  <conditionalFormatting sqref="Z48:AB49">
    <cfRule type="cellIs" priority="2" dxfId="5" operator="equal" stopIfTrue="1">
      <formula>"IKKE OK"</formula>
    </cfRule>
    <cfRule type="cellIs" priority="3" dxfId="6" operator="equal" stopIfTrue="1">
      <formula>"OK"</formula>
    </cfRule>
    <cfRule type="cellIs" priority="4" dxfId="7" operator="equal" stopIfTrue="1">
      <formula>"-"</formula>
    </cfRule>
  </conditionalFormatting>
  <conditionalFormatting sqref="M1:X2">
    <cfRule type="cellIs" priority="1" dxfId="0" operator="equal" stopIfTrue="1">
      <formula>""</formula>
    </cfRule>
  </conditionalFormatting>
  <dataValidations count="1">
    <dataValidation type="list" allowBlank="1" showInputMessage="1" showErrorMessage="1" sqref="O17:P33 O79:P87 O67:P74 O55:P62 AE67:AF74 AE17:AF33 AE36:AF45 AE48:AF50 AE55:AF62 O48:P50 AE79:AF87 O36:P45">
      <formula1>"10,100"</formula1>
    </dataValidation>
  </dataValidations>
  <printOptions/>
  <pageMargins left="0.7" right="0.7" top="0.75" bottom="0.75" header="0.3" footer="0.3"/>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sheetPr>
    <tabColor rgb="FF92D050"/>
  </sheetPr>
  <dimension ref="A1:AV87"/>
  <sheetViews>
    <sheetView zoomScalePageLayoutView="0" workbookViewId="0" topLeftCell="A1">
      <selection activeCell="A82" sqref="A82:S82"/>
    </sheetView>
  </sheetViews>
  <sheetFormatPr defaultColWidth="9.140625" defaultRowHeight="12.75"/>
  <cols>
    <col min="14" max="14" width="11.7109375" style="0" customWidth="1"/>
    <col min="15" max="15" width="15.421875" style="0" customWidth="1"/>
    <col min="17" max="17" width="8.8515625" style="0" customWidth="1"/>
    <col min="18" max="18" width="10.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IF(Oplysningsside!I61="",IF(Oplysningsside!I48="","",Oplysningsside!I48),Oplysningsside!I61)</f>
      </c>
      <c r="P5" s="453" t="s">
        <v>204</v>
      </c>
      <c r="Q5" s="450"/>
      <c r="R5" s="128">
        <f>IF(Oplysningsside!L61="",IF(Oplysningsside!L48="","",Oplysningsside!L48),Oplysningsside!L61)</f>
      </c>
      <c r="S5" s="301" t="s">
        <v>203</v>
      </c>
      <c r="T5" s="302"/>
      <c r="U5" s="302"/>
      <c r="V5" s="450">
        <f>IF(Oplysningsside!O61="",IF(Oplysningsside!O48="","",Oplysningsside!O48),Oplysningsside!O61)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308</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1253">
        <f>+Oplysningsside!J9</f>
        <v>43077</v>
      </c>
      <c r="J11" s="1254"/>
      <c r="K11" s="1255"/>
    </row>
    <row r="12" spans="1:48"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row>
    <row r="13" spans="1:48" ht="12.75" customHeight="1">
      <c r="A13" s="1099" t="s">
        <v>186</v>
      </c>
      <c r="B13" s="1100"/>
      <c r="C13" s="1100"/>
      <c r="D13" s="1100"/>
      <c r="E13" s="1100"/>
      <c r="F13" s="1100"/>
      <c r="G13" s="1100"/>
      <c r="H13" s="1100"/>
      <c r="I13" s="1100"/>
      <c r="J13" s="1100"/>
      <c r="K13" s="1100"/>
      <c r="L13" s="1100"/>
      <c r="M13" s="1221" t="s">
        <v>297</v>
      </c>
      <c r="N13" s="1222"/>
      <c r="O13" s="1222"/>
      <c r="P13" s="1222"/>
      <c r="Q13" s="1222"/>
      <c r="R13" s="1222"/>
      <c r="S13" s="1222"/>
      <c r="T13" s="1222"/>
      <c r="U13" s="1222"/>
      <c r="V13" s="1222"/>
      <c r="W13" s="1222"/>
      <c r="X13" s="1222"/>
      <c r="Y13" s="1222"/>
      <c r="Z13" s="1222"/>
      <c r="AA13" s="1222"/>
      <c r="AB13" s="1222"/>
      <c r="AC13" s="1223"/>
      <c r="AD13" s="1221" t="s">
        <v>8</v>
      </c>
      <c r="AE13" s="1222"/>
      <c r="AF13" s="1222"/>
      <c r="AG13" s="1222"/>
      <c r="AH13" s="1222"/>
      <c r="AI13" s="1222"/>
      <c r="AJ13" s="1222"/>
      <c r="AK13" s="1222"/>
      <c r="AL13" s="1222"/>
      <c r="AM13" s="1222"/>
      <c r="AN13" s="1222"/>
      <c r="AO13" s="1222"/>
      <c r="AP13" s="1222"/>
      <c r="AQ13" s="1222"/>
      <c r="AR13" s="1222"/>
      <c r="AS13" s="1222"/>
      <c r="AT13" s="1222"/>
      <c r="AU13" s="1222"/>
      <c r="AV13" s="1223"/>
    </row>
    <row r="14" spans="1:48" ht="15.75" customHeight="1" thickBot="1">
      <c r="A14" s="1102"/>
      <c r="B14" s="1103"/>
      <c r="C14" s="1103"/>
      <c r="D14" s="1103"/>
      <c r="E14" s="1103"/>
      <c r="F14" s="1103"/>
      <c r="G14" s="1103"/>
      <c r="H14" s="1103"/>
      <c r="I14" s="1103"/>
      <c r="J14" s="1103"/>
      <c r="K14" s="1103"/>
      <c r="L14" s="1103"/>
      <c r="M14" s="1114" t="s">
        <v>339</v>
      </c>
      <c r="N14" s="1115"/>
      <c r="O14" s="1115"/>
      <c r="P14" s="1163"/>
      <c r="Q14" s="1115" t="s">
        <v>187</v>
      </c>
      <c r="R14" s="1115"/>
      <c r="S14" s="1115"/>
      <c r="T14" s="1115"/>
      <c r="U14" s="1115"/>
      <c r="V14" s="1115" t="s">
        <v>169</v>
      </c>
      <c r="W14" s="1115"/>
      <c r="X14" s="1115"/>
      <c r="Y14" s="1115"/>
      <c r="Z14" s="1115" t="s">
        <v>170</v>
      </c>
      <c r="AA14" s="1115"/>
      <c r="AB14" s="1115"/>
      <c r="AC14" s="1122"/>
      <c r="AD14" s="1236" t="s">
        <v>171</v>
      </c>
      <c r="AE14" s="1164"/>
      <c r="AF14" s="1164"/>
      <c r="AG14" s="1235"/>
      <c r="AH14" s="1114" t="s">
        <v>187</v>
      </c>
      <c r="AI14" s="1115"/>
      <c r="AJ14" s="1115"/>
      <c r="AK14" s="1115"/>
      <c r="AL14" s="1115"/>
      <c r="AM14" s="1115" t="s">
        <v>169</v>
      </c>
      <c r="AN14" s="1115"/>
      <c r="AO14" s="1115"/>
      <c r="AP14" s="1115"/>
      <c r="AQ14" s="1115" t="s">
        <v>188</v>
      </c>
      <c r="AR14" s="1115"/>
      <c r="AS14" s="1251" t="s">
        <v>170</v>
      </c>
      <c r="AT14" s="1251"/>
      <c r="AU14" s="1251"/>
      <c r="AV14" s="1252"/>
    </row>
    <row r="15" spans="1:48" ht="12.75" customHeight="1">
      <c r="A15" s="1141" t="s">
        <v>172</v>
      </c>
      <c r="B15" s="1106"/>
      <c r="C15" s="1105" t="s">
        <v>12</v>
      </c>
      <c r="D15" s="1139"/>
      <c r="E15" s="1105" t="s">
        <v>175</v>
      </c>
      <c r="F15" s="1106"/>
      <c r="G15" s="1105" t="s">
        <v>176</v>
      </c>
      <c r="H15" s="1106"/>
      <c r="I15" s="1105" t="s">
        <v>136</v>
      </c>
      <c r="J15" s="1106"/>
      <c r="K15" s="1169" t="s">
        <v>177</v>
      </c>
      <c r="L15" s="1179"/>
      <c r="M15" s="1141" t="s">
        <v>173</v>
      </c>
      <c r="N15" s="1139"/>
      <c r="O15" s="1106" t="s">
        <v>174</v>
      </c>
      <c r="P15" s="1139"/>
      <c r="Q15" s="1234" t="s">
        <v>189</v>
      </c>
      <c r="R15" s="1234" t="s">
        <v>190</v>
      </c>
      <c r="S15" s="1234" t="s">
        <v>191</v>
      </c>
      <c r="T15" s="1234" t="s">
        <v>192</v>
      </c>
      <c r="U15" s="1234" t="s">
        <v>193</v>
      </c>
      <c r="V15" s="1240" t="s">
        <v>194</v>
      </c>
      <c r="W15" s="1240"/>
      <c r="X15" s="1240" t="s">
        <v>195</v>
      </c>
      <c r="Y15" s="1240"/>
      <c r="Z15" s="1226" t="s">
        <v>196</v>
      </c>
      <c r="AA15" s="1226"/>
      <c r="AB15" s="1226" t="s">
        <v>197</v>
      </c>
      <c r="AC15" s="1227"/>
      <c r="AD15" s="1141" t="s">
        <v>173</v>
      </c>
      <c r="AE15" s="1139"/>
      <c r="AF15" s="1106" t="s">
        <v>174</v>
      </c>
      <c r="AG15" s="1139"/>
      <c r="AH15" s="1234" t="s">
        <v>189</v>
      </c>
      <c r="AI15" s="1234" t="s">
        <v>190</v>
      </c>
      <c r="AJ15" s="1234" t="s">
        <v>191</v>
      </c>
      <c r="AK15" s="1234" t="s">
        <v>192</v>
      </c>
      <c r="AL15" s="1234" t="s">
        <v>193</v>
      </c>
      <c r="AM15" s="1240" t="s">
        <v>194</v>
      </c>
      <c r="AN15" s="1240"/>
      <c r="AO15" s="1240" t="s">
        <v>195</v>
      </c>
      <c r="AP15" s="1240"/>
      <c r="AQ15" s="1234" t="s">
        <v>196</v>
      </c>
      <c r="AR15" s="1234"/>
      <c r="AS15" s="1234" t="s">
        <v>197</v>
      </c>
      <c r="AT15" s="1234"/>
      <c r="AU15" s="1234" t="s">
        <v>198</v>
      </c>
      <c r="AV15" s="1239"/>
    </row>
    <row r="16" spans="1:48" ht="12.75" customHeight="1">
      <c r="A16" s="1207"/>
      <c r="B16" s="1208"/>
      <c r="C16" s="1209"/>
      <c r="D16" s="1210"/>
      <c r="E16" s="1209"/>
      <c r="F16" s="1208"/>
      <c r="G16" s="1209"/>
      <c r="H16" s="1208"/>
      <c r="I16" s="1209"/>
      <c r="J16" s="1208"/>
      <c r="K16" s="1186"/>
      <c r="L16" s="1187"/>
      <c r="M16" s="1207"/>
      <c r="N16" s="1210"/>
      <c r="O16" s="1208"/>
      <c r="P16" s="1210"/>
      <c r="Q16" s="1228"/>
      <c r="R16" s="1228"/>
      <c r="S16" s="1228"/>
      <c r="T16" s="1228"/>
      <c r="U16" s="1228"/>
      <c r="V16" s="1237"/>
      <c r="W16" s="1237"/>
      <c r="X16" s="1237"/>
      <c r="Y16" s="1237"/>
      <c r="Z16" s="1228"/>
      <c r="AA16" s="1228"/>
      <c r="AB16" s="1228"/>
      <c r="AC16" s="1229"/>
      <c r="AD16" s="1207"/>
      <c r="AE16" s="1210"/>
      <c r="AF16" s="1208"/>
      <c r="AG16" s="1210"/>
      <c r="AH16" s="1228"/>
      <c r="AI16" s="1228"/>
      <c r="AJ16" s="1228"/>
      <c r="AK16" s="1228"/>
      <c r="AL16" s="1228"/>
      <c r="AM16" s="1237"/>
      <c r="AN16" s="1237"/>
      <c r="AO16" s="1237"/>
      <c r="AP16" s="1237"/>
      <c r="AQ16" s="1228"/>
      <c r="AR16" s="1228"/>
      <c r="AS16" s="1228"/>
      <c r="AT16" s="1228"/>
      <c r="AU16" s="1228"/>
      <c r="AV16" s="1229"/>
    </row>
    <row r="17" spans="1:48" ht="12.75" customHeight="1">
      <c r="A17" s="1142"/>
      <c r="B17" s="1108"/>
      <c r="C17" s="1107"/>
      <c r="D17" s="1140"/>
      <c r="E17" s="1107"/>
      <c r="F17" s="1108"/>
      <c r="G17" s="1107"/>
      <c r="H17" s="1108"/>
      <c r="I17" s="1107"/>
      <c r="J17" s="1108"/>
      <c r="K17" s="1171"/>
      <c r="L17" s="1181"/>
      <c r="M17" s="1142"/>
      <c r="N17" s="1140"/>
      <c r="O17" s="1108"/>
      <c r="P17" s="1140"/>
      <c r="Q17" s="1228"/>
      <c r="R17" s="1228"/>
      <c r="S17" s="1228"/>
      <c r="T17" s="1228"/>
      <c r="U17" s="1228"/>
      <c r="V17" s="1237"/>
      <c r="W17" s="1237"/>
      <c r="X17" s="1237"/>
      <c r="Y17" s="1237"/>
      <c r="Z17" s="1228"/>
      <c r="AA17" s="1228"/>
      <c r="AB17" s="1228"/>
      <c r="AC17" s="1229"/>
      <c r="AD17" s="1142"/>
      <c r="AE17" s="1140"/>
      <c r="AF17" s="1108"/>
      <c r="AG17" s="1140"/>
      <c r="AH17" s="1228"/>
      <c r="AI17" s="1228"/>
      <c r="AJ17" s="1228"/>
      <c r="AK17" s="1228"/>
      <c r="AL17" s="1228"/>
      <c r="AM17" s="1237"/>
      <c r="AN17" s="1237"/>
      <c r="AO17" s="1237"/>
      <c r="AP17" s="1237"/>
      <c r="AQ17" s="1228"/>
      <c r="AR17" s="1228"/>
      <c r="AS17" s="1228"/>
      <c r="AT17" s="1228"/>
      <c r="AU17" s="1228"/>
      <c r="AV17" s="1229"/>
    </row>
    <row r="18" spans="1:48" ht="12.75">
      <c r="A18" s="488"/>
      <c r="B18" s="432"/>
      <c r="C18" s="431"/>
      <c r="D18" s="1089"/>
      <c r="E18" s="431"/>
      <c r="F18" s="1089"/>
      <c r="G18" s="431"/>
      <c r="H18" s="432"/>
      <c r="I18" s="431"/>
      <c r="J18" s="1089"/>
      <c r="K18" s="431"/>
      <c r="L18" s="432"/>
      <c r="M18" s="488"/>
      <c r="N18" s="1089"/>
      <c r="O18" s="1212"/>
      <c r="P18" s="1213"/>
      <c r="Q18" s="52"/>
      <c r="R18" s="52"/>
      <c r="S18" s="52"/>
      <c r="T18" s="52"/>
      <c r="U18" s="54"/>
      <c r="V18" s="1088" t="str">
        <f>IF(AND(Q18&lt;&gt;"",R18&lt;&gt;"",S18&lt;&gt;"",T18&lt;&gt;"",U18&lt;&gt;""),M18*$O$18*(((Q18/C18)+((2*AVERAGE(R18:U18))/C18))/3),"-")</f>
        <v>-</v>
      </c>
      <c r="W18" s="1088"/>
      <c r="X18" s="1090" t="str">
        <f>IF(V18="-","-",V18/K18)</f>
        <v>-</v>
      </c>
      <c r="Y18" s="1090"/>
      <c r="Z18" s="399"/>
      <c r="AA18" s="399"/>
      <c r="AB18" s="1232" t="str">
        <f>IF(AND(V18&lt;&gt;"-",Z18&lt;&gt;""),(V18-Z18)/Z18,"-")</f>
        <v>-</v>
      </c>
      <c r="AC18" s="1233"/>
      <c r="AD18" s="488"/>
      <c r="AE18" s="1089"/>
      <c r="AF18" s="1212"/>
      <c r="AG18" s="1213"/>
      <c r="AH18" s="52"/>
      <c r="AI18" s="52"/>
      <c r="AJ18" s="52"/>
      <c r="AK18" s="52"/>
      <c r="AL18" s="54"/>
      <c r="AM18" s="1088" t="str">
        <f aca="true" t="shared" si="0" ref="AM18:AM34">IF(AND(AH18&lt;&gt;"",AI18&lt;&gt;"",AJ18&lt;&gt;"",AK18&lt;&gt;"",AL18&lt;&gt;""),AD18*$AF$18*(((AH18/C18)+((2*AVERAGE(AI18:AL18))/C18))/3),"-")</f>
        <v>-</v>
      </c>
      <c r="AN18" s="1088"/>
      <c r="AO18" s="1090" t="str">
        <f aca="true" t="shared" si="1" ref="AO18:AO34">IF(AM18="-","-",AM18/K18)</f>
        <v>-</v>
      </c>
      <c r="AP18" s="1090"/>
      <c r="AQ18" s="399"/>
      <c r="AR18" s="399"/>
      <c r="AS18" s="1224" t="str">
        <f>IF(AND(AM18&lt;&gt;"-",AQ18&lt;&gt;""),(AM18-AQ18)/AQ18,"-")</f>
        <v>-</v>
      </c>
      <c r="AT18" s="1224"/>
      <c r="AU18" s="1224" t="str">
        <f>IF(OR(AM18="-",V18="-"),"-",(AM18-V18)/V18)</f>
        <v>-</v>
      </c>
      <c r="AV18" s="1225"/>
    </row>
    <row r="19" spans="1:48" ht="12.75">
      <c r="A19" s="488"/>
      <c r="B19" s="432"/>
      <c r="C19" s="431"/>
      <c r="D19" s="1089"/>
      <c r="E19" s="431"/>
      <c r="F19" s="1089"/>
      <c r="G19" s="431"/>
      <c r="H19" s="432"/>
      <c r="I19" s="431"/>
      <c r="J19" s="1089"/>
      <c r="K19" s="431"/>
      <c r="L19" s="432"/>
      <c r="M19" s="488"/>
      <c r="N19" s="1089"/>
      <c r="O19" s="1214"/>
      <c r="P19" s="1083"/>
      <c r="Q19" s="52"/>
      <c r="R19" s="52"/>
      <c r="S19" s="52"/>
      <c r="T19" s="52"/>
      <c r="U19" s="54"/>
      <c r="V19" s="1088" t="str">
        <f aca="true" t="shared" si="2" ref="V19:V34">IF(AND(Q19&lt;&gt;"",R19&lt;&gt;"",S19&lt;&gt;"",T19&lt;&gt;"",U19&lt;&gt;""),M19*$O$18*(((Q19/C19)+((2*AVERAGE(R19:U19))/C19))/3),"-")</f>
        <v>-</v>
      </c>
      <c r="W19" s="1088"/>
      <c r="X19" s="1090" t="str">
        <f aca="true" t="shared" si="3" ref="X19:X34">IF(V19="-","-",V19/K19)</f>
        <v>-</v>
      </c>
      <c r="Y19" s="1090"/>
      <c r="Z19" s="399"/>
      <c r="AA19" s="399"/>
      <c r="AB19" s="1224" t="str">
        <f aca="true" t="shared" si="4" ref="AB19:AB34">IF(AND(V19&lt;&gt;"-",Z19&lt;&gt;""),(V19-Z19)/Z19,"-")</f>
        <v>-</v>
      </c>
      <c r="AC19" s="1225"/>
      <c r="AD19" s="488"/>
      <c r="AE19" s="1089"/>
      <c r="AF19" s="1214"/>
      <c r="AG19" s="1083"/>
      <c r="AH19" s="52"/>
      <c r="AI19" s="52"/>
      <c r="AJ19" s="52"/>
      <c r="AK19" s="52"/>
      <c r="AL19" s="54"/>
      <c r="AM19" s="1088" t="str">
        <f t="shared" si="0"/>
        <v>-</v>
      </c>
      <c r="AN19" s="1088"/>
      <c r="AO19" s="1090" t="str">
        <f t="shared" si="1"/>
        <v>-</v>
      </c>
      <c r="AP19" s="1090"/>
      <c r="AQ19" s="399"/>
      <c r="AR19" s="399"/>
      <c r="AS19" s="1224" t="str">
        <f aca="true" t="shared" si="5" ref="AS19:AS34">IF(AND(AM19&lt;&gt;"-",AQ19&lt;&gt;""),(AM19-AQ19)/AQ19,"-")</f>
        <v>-</v>
      </c>
      <c r="AT19" s="1224"/>
      <c r="AU19" s="1224" t="str">
        <f aca="true" t="shared" si="6" ref="AU19:AU34">IF(OR(AM19="-",V19="-"),"-",(AM19-V19)/V19)</f>
        <v>-</v>
      </c>
      <c r="AV19" s="1225"/>
    </row>
    <row r="20" spans="1:48" ht="12.75">
      <c r="A20" s="488"/>
      <c r="B20" s="432"/>
      <c r="C20" s="431"/>
      <c r="D20" s="1089"/>
      <c r="E20" s="431"/>
      <c r="F20" s="1089"/>
      <c r="G20" s="431"/>
      <c r="H20" s="432"/>
      <c r="I20" s="431"/>
      <c r="J20" s="1089"/>
      <c r="K20" s="431"/>
      <c r="L20" s="432"/>
      <c r="M20" s="488"/>
      <c r="N20" s="1089"/>
      <c r="O20" s="1214"/>
      <c r="P20" s="1083"/>
      <c r="Q20" s="52"/>
      <c r="R20" s="52"/>
      <c r="S20" s="52"/>
      <c r="T20" s="52"/>
      <c r="U20" s="54"/>
      <c r="V20" s="1088" t="str">
        <f t="shared" si="2"/>
        <v>-</v>
      </c>
      <c r="W20" s="1088"/>
      <c r="X20" s="1090" t="str">
        <f t="shared" si="3"/>
        <v>-</v>
      </c>
      <c r="Y20" s="1090"/>
      <c r="Z20" s="399"/>
      <c r="AA20" s="399"/>
      <c r="AB20" s="1224" t="str">
        <f t="shared" si="4"/>
        <v>-</v>
      </c>
      <c r="AC20" s="1225"/>
      <c r="AD20" s="488"/>
      <c r="AE20" s="1089"/>
      <c r="AF20" s="1214"/>
      <c r="AG20" s="1083"/>
      <c r="AH20" s="52"/>
      <c r="AI20" s="52"/>
      <c r="AJ20" s="52"/>
      <c r="AK20" s="52"/>
      <c r="AL20" s="54"/>
      <c r="AM20" s="1088" t="str">
        <f t="shared" si="0"/>
        <v>-</v>
      </c>
      <c r="AN20" s="1088"/>
      <c r="AO20" s="1090" t="str">
        <f t="shared" si="1"/>
        <v>-</v>
      </c>
      <c r="AP20" s="1090"/>
      <c r="AQ20" s="399"/>
      <c r="AR20" s="399"/>
      <c r="AS20" s="1224" t="str">
        <f t="shared" si="5"/>
        <v>-</v>
      </c>
      <c r="AT20" s="1224"/>
      <c r="AU20" s="1224" t="str">
        <f t="shared" si="6"/>
        <v>-</v>
      </c>
      <c r="AV20" s="1225"/>
    </row>
    <row r="21" spans="1:48" ht="12.75">
      <c r="A21" s="488"/>
      <c r="B21" s="432"/>
      <c r="C21" s="431"/>
      <c r="D21" s="1089"/>
      <c r="E21" s="431"/>
      <c r="F21" s="1089"/>
      <c r="G21" s="431"/>
      <c r="H21" s="432"/>
      <c r="I21" s="431"/>
      <c r="J21" s="1089"/>
      <c r="K21" s="431"/>
      <c r="L21" s="432"/>
      <c r="M21" s="488"/>
      <c r="N21" s="1089"/>
      <c r="O21" s="1214"/>
      <c r="P21" s="1083"/>
      <c r="Q21" s="52"/>
      <c r="R21" s="52"/>
      <c r="S21" s="52"/>
      <c r="T21" s="52"/>
      <c r="U21" s="54"/>
      <c r="V21" s="1088" t="str">
        <f t="shared" si="2"/>
        <v>-</v>
      </c>
      <c r="W21" s="1088"/>
      <c r="X21" s="1090" t="str">
        <f t="shared" si="3"/>
        <v>-</v>
      </c>
      <c r="Y21" s="1090"/>
      <c r="Z21" s="399"/>
      <c r="AA21" s="399"/>
      <c r="AB21" s="1224" t="str">
        <f t="shared" si="4"/>
        <v>-</v>
      </c>
      <c r="AC21" s="1225"/>
      <c r="AD21" s="488"/>
      <c r="AE21" s="1089"/>
      <c r="AF21" s="1214"/>
      <c r="AG21" s="1083"/>
      <c r="AH21" s="52"/>
      <c r="AI21" s="52"/>
      <c r="AJ21" s="52"/>
      <c r="AK21" s="52"/>
      <c r="AL21" s="54"/>
      <c r="AM21" s="1088" t="str">
        <f t="shared" si="0"/>
        <v>-</v>
      </c>
      <c r="AN21" s="1088"/>
      <c r="AO21" s="1090" t="str">
        <f t="shared" si="1"/>
        <v>-</v>
      </c>
      <c r="AP21" s="1090"/>
      <c r="AQ21" s="399"/>
      <c r="AR21" s="399"/>
      <c r="AS21" s="1224" t="str">
        <f t="shared" si="5"/>
        <v>-</v>
      </c>
      <c r="AT21" s="1224"/>
      <c r="AU21" s="1224" t="str">
        <f t="shared" si="6"/>
        <v>-</v>
      </c>
      <c r="AV21" s="1225"/>
    </row>
    <row r="22" spans="1:48" ht="12.75">
      <c r="A22" s="488"/>
      <c r="B22" s="432"/>
      <c r="C22" s="431"/>
      <c r="D22" s="1089"/>
      <c r="E22" s="431"/>
      <c r="F22" s="1089"/>
      <c r="G22" s="431"/>
      <c r="H22" s="432"/>
      <c r="I22" s="431"/>
      <c r="J22" s="1089"/>
      <c r="K22" s="431"/>
      <c r="L22" s="432"/>
      <c r="M22" s="488"/>
      <c r="N22" s="1089"/>
      <c r="O22" s="1214"/>
      <c r="P22" s="1083"/>
      <c r="Q22" s="52"/>
      <c r="R22" s="52"/>
      <c r="S22" s="52"/>
      <c r="T22" s="52"/>
      <c r="U22" s="54"/>
      <c r="V22" s="1088" t="str">
        <f t="shared" si="2"/>
        <v>-</v>
      </c>
      <c r="W22" s="1088"/>
      <c r="X22" s="1090" t="str">
        <f t="shared" si="3"/>
        <v>-</v>
      </c>
      <c r="Y22" s="1090"/>
      <c r="Z22" s="399"/>
      <c r="AA22" s="399"/>
      <c r="AB22" s="1224" t="str">
        <f t="shared" si="4"/>
        <v>-</v>
      </c>
      <c r="AC22" s="1225"/>
      <c r="AD22" s="488"/>
      <c r="AE22" s="1089"/>
      <c r="AF22" s="1214"/>
      <c r="AG22" s="1083"/>
      <c r="AH22" s="52"/>
      <c r="AI22" s="52"/>
      <c r="AJ22" s="52"/>
      <c r="AK22" s="52"/>
      <c r="AL22" s="54"/>
      <c r="AM22" s="1088" t="str">
        <f t="shared" si="0"/>
        <v>-</v>
      </c>
      <c r="AN22" s="1088"/>
      <c r="AO22" s="1090" t="str">
        <f t="shared" si="1"/>
        <v>-</v>
      </c>
      <c r="AP22" s="1090"/>
      <c r="AQ22" s="399"/>
      <c r="AR22" s="399"/>
      <c r="AS22" s="1224" t="str">
        <f t="shared" si="5"/>
        <v>-</v>
      </c>
      <c r="AT22" s="1224"/>
      <c r="AU22" s="1224" t="str">
        <f t="shared" si="6"/>
        <v>-</v>
      </c>
      <c r="AV22" s="1225"/>
    </row>
    <row r="23" spans="1:48" ht="12.75">
      <c r="A23" s="488"/>
      <c r="B23" s="432"/>
      <c r="C23" s="431"/>
      <c r="D23" s="1089"/>
      <c r="E23" s="431"/>
      <c r="F23" s="1089"/>
      <c r="G23" s="431"/>
      <c r="H23" s="432"/>
      <c r="I23" s="431"/>
      <c r="J23" s="1089"/>
      <c r="K23" s="431"/>
      <c r="L23" s="432"/>
      <c r="M23" s="488"/>
      <c r="N23" s="1089"/>
      <c r="O23" s="1214"/>
      <c r="P23" s="1083"/>
      <c r="Q23" s="52"/>
      <c r="R23" s="52"/>
      <c r="S23" s="52"/>
      <c r="T23" s="52"/>
      <c r="U23" s="54"/>
      <c r="V23" s="1088" t="str">
        <f t="shared" si="2"/>
        <v>-</v>
      </c>
      <c r="W23" s="1088"/>
      <c r="X23" s="1090" t="str">
        <f t="shared" si="3"/>
        <v>-</v>
      </c>
      <c r="Y23" s="1090"/>
      <c r="Z23" s="399"/>
      <c r="AA23" s="399"/>
      <c r="AB23" s="1224" t="str">
        <f t="shared" si="4"/>
        <v>-</v>
      </c>
      <c r="AC23" s="1225"/>
      <c r="AD23" s="488"/>
      <c r="AE23" s="1089"/>
      <c r="AF23" s="1214"/>
      <c r="AG23" s="1083"/>
      <c r="AH23" s="52"/>
      <c r="AI23" s="52"/>
      <c r="AJ23" s="52"/>
      <c r="AK23" s="52"/>
      <c r="AL23" s="54"/>
      <c r="AM23" s="1088" t="str">
        <f t="shared" si="0"/>
        <v>-</v>
      </c>
      <c r="AN23" s="1088"/>
      <c r="AO23" s="1090" t="str">
        <f t="shared" si="1"/>
        <v>-</v>
      </c>
      <c r="AP23" s="1090"/>
      <c r="AQ23" s="399"/>
      <c r="AR23" s="399"/>
      <c r="AS23" s="1224" t="str">
        <f t="shared" si="5"/>
        <v>-</v>
      </c>
      <c r="AT23" s="1224"/>
      <c r="AU23" s="1224" t="str">
        <f t="shared" si="6"/>
        <v>-</v>
      </c>
      <c r="AV23" s="1225"/>
    </row>
    <row r="24" spans="1:48" ht="12.75">
      <c r="A24" s="488"/>
      <c r="B24" s="432"/>
      <c r="C24" s="431"/>
      <c r="D24" s="1089"/>
      <c r="E24" s="431"/>
      <c r="F24" s="1089"/>
      <c r="G24" s="431"/>
      <c r="H24" s="432"/>
      <c r="I24" s="431"/>
      <c r="J24" s="1089"/>
      <c r="K24" s="431"/>
      <c r="L24" s="432"/>
      <c r="M24" s="488"/>
      <c r="N24" s="1089"/>
      <c r="O24" s="1214"/>
      <c r="P24" s="1083"/>
      <c r="Q24" s="52"/>
      <c r="R24" s="52"/>
      <c r="S24" s="52"/>
      <c r="T24" s="52"/>
      <c r="U24" s="54"/>
      <c r="V24" s="1088" t="str">
        <f t="shared" si="2"/>
        <v>-</v>
      </c>
      <c r="W24" s="1088"/>
      <c r="X24" s="1090" t="str">
        <f t="shared" si="3"/>
        <v>-</v>
      </c>
      <c r="Y24" s="1090"/>
      <c r="Z24" s="399"/>
      <c r="AA24" s="399"/>
      <c r="AB24" s="1224" t="str">
        <f t="shared" si="4"/>
        <v>-</v>
      </c>
      <c r="AC24" s="1225"/>
      <c r="AD24" s="488"/>
      <c r="AE24" s="1089"/>
      <c r="AF24" s="1214"/>
      <c r="AG24" s="1083"/>
      <c r="AH24" s="52"/>
      <c r="AI24" s="52"/>
      <c r="AJ24" s="52"/>
      <c r="AK24" s="52"/>
      <c r="AL24" s="54"/>
      <c r="AM24" s="1088" t="str">
        <f t="shared" si="0"/>
        <v>-</v>
      </c>
      <c r="AN24" s="1088"/>
      <c r="AO24" s="1090" t="str">
        <f t="shared" si="1"/>
        <v>-</v>
      </c>
      <c r="AP24" s="1090"/>
      <c r="AQ24" s="399"/>
      <c r="AR24" s="399"/>
      <c r="AS24" s="1224" t="str">
        <f t="shared" si="5"/>
        <v>-</v>
      </c>
      <c r="AT24" s="1224"/>
      <c r="AU24" s="1224" t="str">
        <f t="shared" si="6"/>
        <v>-</v>
      </c>
      <c r="AV24" s="1225"/>
    </row>
    <row r="25" spans="1:48" ht="12.75">
      <c r="A25" s="488"/>
      <c r="B25" s="432"/>
      <c r="C25" s="431"/>
      <c r="D25" s="1089"/>
      <c r="E25" s="431"/>
      <c r="F25" s="1089"/>
      <c r="G25" s="431"/>
      <c r="H25" s="432"/>
      <c r="I25" s="431"/>
      <c r="J25" s="1089"/>
      <c r="K25" s="431"/>
      <c r="L25" s="432"/>
      <c r="M25" s="488"/>
      <c r="N25" s="1089"/>
      <c r="O25" s="1214"/>
      <c r="P25" s="1083"/>
      <c r="Q25" s="52"/>
      <c r="R25" s="52"/>
      <c r="S25" s="52"/>
      <c r="T25" s="52"/>
      <c r="U25" s="54"/>
      <c r="V25" s="1088" t="str">
        <f t="shared" si="2"/>
        <v>-</v>
      </c>
      <c r="W25" s="1088"/>
      <c r="X25" s="1090" t="str">
        <f t="shared" si="3"/>
        <v>-</v>
      </c>
      <c r="Y25" s="1090"/>
      <c r="Z25" s="399"/>
      <c r="AA25" s="399"/>
      <c r="AB25" s="1224" t="str">
        <f t="shared" si="4"/>
        <v>-</v>
      </c>
      <c r="AC25" s="1225"/>
      <c r="AD25" s="488"/>
      <c r="AE25" s="1089"/>
      <c r="AF25" s="1214"/>
      <c r="AG25" s="1083"/>
      <c r="AH25" s="52"/>
      <c r="AI25" s="52"/>
      <c r="AJ25" s="52"/>
      <c r="AK25" s="52"/>
      <c r="AL25" s="54"/>
      <c r="AM25" s="1088" t="str">
        <f t="shared" si="0"/>
        <v>-</v>
      </c>
      <c r="AN25" s="1088"/>
      <c r="AO25" s="1090" t="str">
        <f t="shared" si="1"/>
        <v>-</v>
      </c>
      <c r="AP25" s="1090"/>
      <c r="AQ25" s="399"/>
      <c r="AR25" s="399"/>
      <c r="AS25" s="1224" t="str">
        <f t="shared" si="5"/>
        <v>-</v>
      </c>
      <c r="AT25" s="1224"/>
      <c r="AU25" s="1224" t="str">
        <f t="shared" si="6"/>
        <v>-</v>
      </c>
      <c r="AV25" s="1225"/>
    </row>
    <row r="26" spans="1:48" ht="12.75">
      <c r="A26" s="488"/>
      <c r="B26" s="432"/>
      <c r="C26" s="431"/>
      <c r="D26" s="1089"/>
      <c r="E26" s="431"/>
      <c r="F26" s="1089"/>
      <c r="G26" s="431"/>
      <c r="H26" s="432"/>
      <c r="I26" s="431"/>
      <c r="J26" s="1089"/>
      <c r="K26" s="431"/>
      <c r="L26" s="432"/>
      <c r="M26" s="488"/>
      <c r="N26" s="1089"/>
      <c r="O26" s="1214"/>
      <c r="P26" s="1083"/>
      <c r="Q26" s="52"/>
      <c r="R26" s="52"/>
      <c r="S26" s="52"/>
      <c r="T26" s="52"/>
      <c r="U26" s="54"/>
      <c r="V26" s="1088" t="str">
        <f t="shared" si="2"/>
        <v>-</v>
      </c>
      <c r="W26" s="1088"/>
      <c r="X26" s="1090" t="str">
        <f t="shared" si="3"/>
        <v>-</v>
      </c>
      <c r="Y26" s="1090"/>
      <c r="Z26" s="399"/>
      <c r="AA26" s="399"/>
      <c r="AB26" s="1224" t="str">
        <f t="shared" si="4"/>
        <v>-</v>
      </c>
      <c r="AC26" s="1225"/>
      <c r="AD26" s="488"/>
      <c r="AE26" s="1089"/>
      <c r="AF26" s="1214"/>
      <c r="AG26" s="1083"/>
      <c r="AH26" s="52"/>
      <c r="AI26" s="52"/>
      <c r="AJ26" s="52"/>
      <c r="AK26" s="52"/>
      <c r="AL26" s="54"/>
      <c r="AM26" s="1088" t="str">
        <f t="shared" si="0"/>
        <v>-</v>
      </c>
      <c r="AN26" s="1088"/>
      <c r="AO26" s="1090" t="str">
        <f t="shared" si="1"/>
        <v>-</v>
      </c>
      <c r="AP26" s="1090"/>
      <c r="AQ26" s="399"/>
      <c r="AR26" s="399"/>
      <c r="AS26" s="1224" t="str">
        <f t="shared" si="5"/>
        <v>-</v>
      </c>
      <c r="AT26" s="1224"/>
      <c r="AU26" s="1224" t="str">
        <f t="shared" si="6"/>
        <v>-</v>
      </c>
      <c r="AV26" s="1225"/>
    </row>
    <row r="27" spans="1:48" ht="12.75">
      <c r="A27" s="488"/>
      <c r="B27" s="432"/>
      <c r="C27" s="431"/>
      <c r="D27" s="1089"/>
      <c r="E27" s="431"/>
      <c r="F27" s="1089"/>
      <c r="G27" s="431"/>
      <c r="H27" s="432"/>
      <c r="I27" s="431"/>
      <c r="J27" s="1089"/>
      <c r="K27" s="431"/>
      <c r="L27" s="432"/>
      <c r="M27" s="488"/>
      <c r="N27" s="1089"/>
      <c r="O27" s="1214"/>
      <c r="P27" s="1083"/>
      <c r="Q27" s="52"/>
      <c r="R27" s="52"/>
      <c r="S27" s="52"/>
      <c r="T27" s="52"/>
      <c r="U27" s="54"/>
      <c r="V27" s="1088" t="str">
        <f t="shared" si="2"/>
        <v>-</v>
      </c>
      <c r="W27" s="1088"/>
      <c r="X27" s="1090" t="str">
        <f t="shared" si="3"/>
        <v>-</v>
      </c>
      <c r="Y27" s="1090"/>
      <c r="Z27" s="399"/>
      <c r="AA27" s="399"/>
      <c r="AB27" s="1224" t="str">
        <f t="shared" si="4"/>
        <v>-</v>
      </c>
      <c r="AC27" s="1225"/>
      <c r="AD27" s="488"/>
      <c r="AE27" s="1089"/>
      <c r="AF27" s="1214"/>
      <c r="AG27" s="1083"/>
      <c r="AH27" s="52"/>
      <c r="AI27" s="52"/>
      <c r="AJ27" s="52"/>
      <c r="AK27" s="52"/>
      <c r="AL27" s="54"/>
      <c r="AM27" s="1088" t="str">
        <f t="shared" si="0"/>
        <v>-</v>
      </c>
      <c r="AN27" s="1088"/>
      <c r="AO27" s="1090" t="str">
        <f t="shared" si="1"/>
        <v>-</v>
      </c>
      <c r="AP27" s="1090"/>
      <c r="AQ27" s="399"/>
      <c r="AR27" s="399"/>
      <c r="AS27" s="1224" t="str">
        <f t="shared" si="5"/>
        <v>-</v>
      </c>
      <c r="AT27" s="1224"/>
      <c r="AU27" s="1224" t="str">
        <f t="shared" si="6"/>
        <v>-</v>
      </c>
      <c r="AV27" s="1225"/>
    </row>
    <row r="28" spans="1:48" ht="12.75">
      <c r="A28" s="488"/>
      <c r="B28" s="432"/>
      <c r="C28" s="431"/>
      <c r="D28" s="1089"/>
      <c r="E28" s="431"/>
      <c r="F28" s="1089"/>
      <c r="G28" s="431"/>
      <c r="H28" s="432"/>
      <c r="I28" s="431"/>
      <c r="J28" s="1089"/>
      <c r="K28" s="431"/>
      <c r="L28" s="432"/>
      <c r="M28" s="488"/>
      <c r="N28" s="1089"/>
      <c r="O28" s="1214"/>
      <c r="P28" s="1083"/>
      <c r="Q28" s="52"/>
      <c r="R28" s="52"/>
      <c r="S28" s="52"/>
      <c r="T28" s="52"/>
      <c r="U28" s="54"/>
      <c r="V28" s="1088" t="str">
        <f t="shared" si="2"/>
        <v>-</v>
      </c>
      <c r="W28" s="1088"/>
      <c r="X28" s="1090" t="str">
        <f t="shared" si="3"/>
        <v>-</v>
      </c>
      <c r="Y28" s="1090"/>
      <c r="Z28" s="399"/>
      <c r="AA28" s="399"/>
      <c r="AB28" s="1224" t="str">
        <f t="shared" si="4"/>
        <v>-</v>
      </c>
      <c r="AC28" s="1225"/>
      <c r="AD28" s="488"/>
      <c r="AE28" s="1089"/>
      <c r="AF28" s="1214"/>
      <c r="AG28" s="1083"/>
      <c r="AH28" s="52"/>
      <c r="AI28" s="52"/>
      <c r="AJ28" s="52"/>
      <c r="AK28" s="52"/>
      <c r="AL28" s="54"/>
      <c r="AM28" s="1088" t="str">
        <f t="shared" si="0"/>
        <v>-</v>
      </c>
      <c r="AN28" s="1088"/>
      <c r="AO28" s="1090" t="str">
        <f t="shared" si="1"/>
        <v>-</v>
      </c>
      <c r="AP28" s="1090"/>
      <c r="AQ28" s="399"/>
      <c r="AR28" s="399"/>
      <c r="AS28" s="1224" t="str">
        <f t="shared" si="5"/>
        <v>-</v>
      </c>
      <c r="AT28" s="1224"/>
      <c r="AU28" s="1224" t="str">
        <f t="shared" si="6"/>
        <v>-</v>
      </c>
      <c r="AV28" s="1225"/>
    </row>
    <row r="29" spans="1:48" ht="12.75">
      <c r="A29" s="488"/>
      <c r="B29" s="432"/>
      <c r="C29" s="431"/>
      <c r="D29" s="1089"/>
      <c r="E29" s="431"/>
      <c r="F29" s="1089"/>
      <c r="G29" s="431"/>
      <c r="H29" s="432"/>
      <c r="I29" s="431"/>
      <c r="J29" s="1089"/>
      <c r="K29" s="431"/>
      <c r="L29" s="432"/>
      <c r="M29" s="488"/>
      <c r="N29" s="1089"/>
      <c r="O29" s="1214"/>
      <c r="P29" s="1083"/>
      <c r="Q29" s="52"/>
      <c r="R29" s="52"/>
      <c r="S29" s="52"/>
      <c r="T29" s="52"/>
      <c r="U29" s="54"/>
      <c r="V29" s="1088" t="str">
        <f t="shared" si="2"/>
        <v>-</v>
      </c>
      <c r="W29" s="1088"/>
      <c r="X29" s="1090" t="str">
        <f t="shared" si="3"/>
        <v>-</v>
      </c>
      <c r="Y29" s="1090"/>
      <c r="Z29" s="399"/>
      <c r="AA29" s="399"/>
      <c r="AB29" s="1224" t="str">
        <f t="shared" si="4"/>
        <v>-</v>
      </c>
      <c r="AC29" s="1225"/>
      <c r="AD29" s="488"/>
      <c r="AE29" s="1089"/>
      <c r="AF29" s="1214"/>
      <c r="AG29" s="1083"/>
      <c r="AH29" s="52"/>
      <c r="AI29" s="52"/>
      <c r="AJ29" s="52"/>
      <c r="AK29" s="52"/>
      <c r="AL29" s="54"/>
      <c r="AM29" s="1088" t="str">
        <f t="shared" si="0"/>
        <v>-</v>
      </c>
      <c r="AN29" s="1088"/>
      <c r="AO29" s="1090" t="str">
        <f t="shared" si="1"/>
        <v>-</v>
      </c>
      <c r="AP29" s="1090"/>
      <c r="AQ29" s="399"/>
      <c r="AR29" s="399"/>
      <c r="AS29" s="1224" t="str">
        <f t="shared" si="5"/>
        <v>-</v>
      </c>
      <c r="AT29" s="1224"/>
      <c r="AU29" s="1224" t="str">
        <f t="shared" si="6"/>
        <v>-</v>
      </c>
      <c r="AV29" s="1225"/>
    </row>
    <row r="30" spans="1:48" ht="12.75">
      <c r="A30" s="488"/>
      <c r="B30" s="432"/>
      <c r="C30" s="431"/>
      <c r="D30" s="1089"/>
      <c r="E30" s="431"/>
      <c r="F30" s="1089"/>
      <c r="G30" s="431"/>
      <c r="H30" s="432"/>
      <c r="I30" s="431"/>
      <c r="J30" s="1089"/>
      <c r="K30" s="431"/>
      <c r="L30" s="432"/>
      <c r="M30" s="488"/>
      <c r="N30" s="1089"/>
      <c r="O30" s="1214"/>
      <c r="P30" s="1083"/>
      <c r="Q30" s="52"/>
      <c r="R30" s="52"/>
      <c r="S30" s="52"/>
      <c r="T30" s="52"/>
      <c r="U30" s="54"/>
      <c r="V30" s="1088" t="str">
        <f t="shared" si="2"/>
        <v>-</v>
      </c>
      <c r="W30" s="1088"/>
      <c r="X30" s="1090" t="str">
        <f t="shared" si="3"/>
        <v>-</v>
      </c>
      <c r="Y30" s="1090"/>
      <c r="Z30" s="399"/>
      <c r="AA30" s="399"/>
      <c r="AB30" s="1224" t="str">
        <f t="shared" si="4"/>
        <v>-</v>
      </c>
      <c r="AC30" s="1225"/>
      <c r="AD30" s="488"/>
      <c r="AE30" s="1089"/>
      <c r="AF30" s="1214"/>
      <c r="AG30" s="1083"/>
      <c r="AH30" s="52"/>
      <c r="AI30" s="52"/>
      <c r="AJ30" s="52"/>
      <c r="AK30" s="52"/>
      <c r="AL30" s="54"/>
      <c r="AM30" s="1088" t="str">
        <f t="shared" si="0"/>
        <v>-</v>
      </c>
      <c r="AN30" s="1088"/>
      <c r="AO30" s="1090" t="str">
        <f t="shared" si="1"/>
        <v>-</v>
      </c>
      <c r="AP30" s="1090"/>
      <c r="AQ30" s="399"/>
      <c r="AR30" s="399"/>
      <c r="AS30" s="1224" t="str">
        <f t="shared" si="5"/>
        <v>-</v>
      </c>
      <c r="AT30" s="1224"/>
      <c r="AU30" s="1224" t="str">
        <f t="shared" si="6"/>
        <v>-</v>
      </c>
      <c r="AV30" s="1225"/>
    </row>
    <row r="31" spans="1:48" ht="12.75">
      <c r="A31" s="488"/>
      <c r="B31" s="432"/>
      <c r="C31" s="431"/>
      <c r="D31" s="1089"/>
      <c r="E31" s="431"/>
      <c r="F31" s="1089"/>
      <c r="G31" s="431"/>
      <c r="H31" s="432"/>
      <c r="I31" s="431"/>
      <c r="J31" s="1089"/>
      <c r="K31" s="431"/>
      <c r="L31" s="432"/>
      <c r="M31" s="488"/>
      <c r="N31" s="1089"/>
      <c r="O31" s="1214"/>
      <c r="P31" s="1083"/>
      <c r="Q31" s="52"/>
      <c r="R31" s="52"/>
      <c r="S31" s="52"/>
      <c r="T31" s="52"/>
      <c r="U31" s="54"/>
      <c r="V31" s="1088" t="str">
        <f t="shared" si="2"/>
        <v>-</v>
      </c>
      <c r="W31" s="1088"/>
      <c r="X31" s="1090" t="str">
        <f t="shared" si="3"/>
        <v>-</v>
      </c>
      <c r="Y31" s="1090"/>
      <c r="Z31" s="399"/>
      <c r="AA31" s="399"/>
      <c r="AB31" s="1224" t="str">
        <f t="shared" si="4"/>
        <v>-</v>
      </c>
      <c r="AC31" s="1225"/>
      <c r="AD31" s="488"/>
      <c r="AE31" s="1089"/>
      <c r="AF31" s="1214"/>
      <c r="AG31" s="1083"/>
      <c r="AH31" s="52"/>
      <c r="AI31" s="52"/>
      <c r="AJ31" s="52"/>
      <c r="AK31" s="52"/>
      <c r="AL31" s="54"/>
      <c r="AM31" s="1088" t="str">
        <f t="shared" si="0"/>
        <v>-</v>
      </c>
      <c r="AN31" s="1088"/>
      <c r="AO31" s="1090" t="str">
        <f t="shared" si="1"/>
        <v>-</v>
      </c>
      <c r="AP31" s="1090"/>
      <c r="AQ31" s="399"/>
      <c r="AR31" s="399"/>
      <c r="AS31" s="1224" t="str">
        <f t="shared" si="5"/>
        <v>-</v>
      </c>
      <c r="AT31" s="1224"/>
      <c r="AU31" s="1224" t="str">
        <f t="shared" si="6"/>
        <v>-</v>
      </c>
      <c r="AV31" s="1225"/>
    </row>
    <row r="32" spans="1:48" ht="12.75">
      <c r="A32" s="488"/>
      <c r="B32" s="432"/>
      <c r="C32" s="431"/>
      <c r="D32" s="1089"/>
      <c r="E32" s="431"/>
      <c r="F32" s="1089"/>
      <c r="G32" s="431"/>
      <c r="H32" s="432"/>
      <c r="I32" s="431"/>
      <c r="J32" s="1089"/>
      <c r="K32" s="431"/>
      <c r="L32" s="432"/>
      <c r="M32" s="488"/>
      <c r="N32" s="1089"/>
      <c r="O32" s="1214"/>
      <c r="P32" s="1083"/>
      <c r="Q32" s="52"/>
      <c r="R32" s="52"/>
      <c r="S32" s="52"/>
      <c r="T32" s="52"/>
      <c r="U32" s="54"/>
      <c r="V32" s="1088" t="str">
        <f t="shared" si="2"/>
        <v>-</v>
      </c>
      <c r="W32" s="1088"/>
      <c r="X32" s="1090" t="str">
        <f t="shared" si="3"/>
        <v>-</v>
      </c>
      <c r="Y32" s="1090"/>
      <c r="Z32" s="399"/>
      <c r="AA32" s="399"/>
      <c r="AB32" s="1224" t="str">
        <f t="shared" si="4"/>
        <v>-</v>
      </c>
      <c r="AC32" s="1225"/>
      <c r="AD32" s="488"/>
      <c r="AE32" s="1089"/>
      <c r="AF32" s="1214"/>
      <c r="AG32" s="1083"/>
      <c r="AH32" s="52"/>
      <c r="AI32" s="52"/>
      <c r="AJ32" s="52"/>
      <c r="AK32" s="52"/>
      <c r="AL32" s="54"/>
      <c r="AM32" s="1088" t="str">
        <f t="shared" si="0"/>
        <v>-</v>
      </c>
      <c r="AN32" s="1088"/>
      <c r="AO32" s="1090" t="str">
        <f t="shared" si="1"/>
        <v>-</v>
      </c>
      <c r="AP32" s="1090"/>
      <c r="AQ32" s="399"/>
      <c r="AR32" s="399"/>
      <c r="AS32" s="1224" t="str">
        <f t="shared" si="5"/>
        <v>-</v>
      </c>
      <c r="AT32" s="1224"/>
      <c r="AU32" s="1224" t="str">
        <f t="shared" si="6"/>
        <v>-</v>
      </c>
      <c r="AV32" s="1225"/>
    </row>
    <row r="33" spans="1:48" ht="12.75">
      <c r="A33" s="488"/>
      <c r="B33" s="432"/>
      <c r="C33" s="431"/>
      <c r="D33" s="1089"/>
      <c r="E33" s="431"/>
      <c r="F33" s="1089"/>
      <c r="G33" s="431"/>
      <c r="H33" s="432"/>
      <c r="I33" s="431"/>
      <c r="J33" s="1089"/>
      <c r="K33" s="431"/>
      <c r="L33" s="432"/>
      <c r="M33" s="488"/>
      <c r="N33" s="1089"/>
      <c r="O33" s="1214"/>
      <c r="P33" s="1083"/>
      <c r="Q33" s="52"/>
      <c r="R33" s="52"/>
      <c r="S33" s="52"/>
      <c r="T33" s="52"/>
      <c r="U33" s="54"/>
      <c r="V33" s="1088" t="str">
        <f t="shared" si="2"/>
        <v>-</v>
      </c>
      <c r="W33" s="1088"/>
      <c r="X33" s="1090" t="str">
        <f t="shared" si="3"/>
        <v>-</v>
      </c>
      <c r="Y33" s="1090"/>
      <c r="Z33" s="399"/>
      <c r="AA33" s="399"/>
      <c r="AB33" s="1224" t="str">
        <f t="shared" si="4"/>
        <v>-</v>
      </c>
      <c r="AC33" s="1225"/>
      <c r="AD33" s="488"/>
      <c r="AE33" s="1089"/>
      <c r="AF33" s="1214"/>
      <c r="AG33" s="1083"/>
      <c r="AH33" s="52"/>
      <c r="AI33" s="52"/>
      <c r="AJ33" s="52"/>
      <c r="AK33" s="52"/>
      <c r="AL33" s="54"/>
      <c r="AM33" s="1088" t="str">
        <f t="shared" si="0"/>
        <v>-</v>
      </c>
      <c r="AN33" s="1088"/>
      <c r="AO33" s="1090" t="str">
        <f t="shared" si="1"/>
        <v>-</v>
      </c>
      <c r="AP33" s="1090"/>
      <c r="AQ33" s="399"/>
      <c r="AR33" s="399"/>
      <c r="AS33" s="1224" t="str">
        <f t="shared" si="5"/>
        <v>-</v>
      </c>
      <c r="AT33" s="1224"/>
      <c r="AU33" s="1224" t="str">
        <f t="shared" si="6"/>
        <v>-</v>
      </c>
      <c r="AV33" s="1225"/>
    </row>
    <row r="34" spans="1:48" ht="13.5" thickBot="1">
      <c r="A34" s="488"/>
      <c r="B34" s="432"/>
      <c r="C34" s="431"/>
      <c r="D34" s="1089"/>
      <c r="E34" s="431"/>
      <c r="F34" s="1089"/>
      <c r="G34" s="431"/>
      <c r="H34" s="432"/>
      <c r="I34" s="431"/>
      <c r="J34" s="1089"/>
      <c r="K34" s="431"/>
      <c r="L34" s="432"/>
      <c r="M34" s="511"/>
      <c r="N34" s="1098"/>
      <c r="O34" s="1215"/>
      <c r="P34" s="1085"/>
      <c r="Q34" s="190"/>
      <c r="R34" s="190"/>
      <c r="S34" s="190"/>
      <c r="T34" s="190"/>
      <c r="U34" s="191"/>
      <c r="V34" s="1088" t="str">
        <f t="shared" si="2"/>
        <v>-</v>
      </c>
      <c r="W34" s="1088"/>
      <c r="X34" s="1090" t="str">
        <f t="shared" si="3"/>
        <v>-</v>
      </c>
      <c r="Y34" s="1090"/>
      <c r="Z34" s="405"/>
      <c r="AA34" s="405"/>
      <c r="AB34" s="1230" t="str">
        <f t="shared" si="4"/>
        <v>-</v>
      </c>
      <c r="AC34" s="1231"/>
      <c r="AD34" s="511"/>
      <c r="AE34" s="1098"/>
      <c r="AF34" s="1215"/>
      <c r="AG34" s="1085"/>
      <c r="AH34" s="53"/>
      <c r="AI34" s="53"/>
      <c r="AJ34" s="53"/>
      <c r="AK34" s="53"/>
      <c r="AL34" s="55"/>
      <c r="AM34" s="1088" t="str">
        <f t="shared" si="0"/>
        <v>-</v>
      </c>
      <c r="AN34" s="1088"/>
      <c r="AO34" s="1090" t="str">
        <f t="shared" si="1"/>
        <v>-</v>
      </c>
      <c r="AP34" s="1090"/>
      <c r="AQ34" s="1250"/>
      <c r="AR34" s="1250"/>
      <c r="AS34" s="1224" t="str">
        <f t="shared" si="5"/>
        <v>-</v>
      </c>
      <c r="AT34" s="1224"/>
      <c r="AU34" s="1224" t="str">
        <f t="shared" si="6"/>
        <v>-</v>
      </c>
      <c r="AV34" s="1225"/>
    </row>
    <row r="35" spans="1:48" ht="12.75" customHeight="1">
      <c r="A35" s="1099" t="s">
        <v>199</v>
      </c>
      <c r="B35" s="1100"/>
      <c r="C35" s="1100"/>
      <c r="D35" s="1100"/>
      <c r="E35" s="1100"/>
      <c r="F35" s="1100"/>
      <c r="G35" s="1100"/>
      <c r="H35" s="1100"/>
      <c r="I35" s="1100"/>
      <c r="J35" s="1100"/>
      <c r="K35" s="1100"/>
      <c r="L35" s="1100"/>
      <c r="M35" s="1221" t="s">
        <v>297</v>
      </c>
      <c r="N35" s="1222"/>
      <c r="O35" s="1222"/>
      <c r="P35" s="1222"/>
      <c r="Q35" s="1222"/>
      <c r="R35" s="1222"/>
      <c r="S35" s="1222"/>
      <c r="T35" s="1222"/>
      <c r="U35" s="1222"/>
      <c r="V35" s="1222"/>
      <c r="W35" s="1222"/>
      <c r="X35" s="1222"/>
      <c r="Y35" s="1222"/>
      <c r="Z35" s="1222"/>
      <c r="AA35" s="1222"/>
      <c r="AB35" s="1222"/>
      <c r="AC35" s="1223"/>
      <c r="AD35" s="1221" t="s">
        <v>8</v>
      </c>
      <c r="AE35" s="1222"/>
      <c r="AF35" s="1222"/>
      <c r="AG35" s="1222"/>
      <c r="AH35" s="1222"/>
      <c r="AI35" s="1222"/>
      <c r="AJ35" s="1222"/>
      <c r="AK35" s="1222"/>
      <c r="AL35" s="1222"/>
      <c r="AM35" s="1222"/>
      <c r="AN35" s="1222"/>
      <c r="AO35" s="1222"/>
      <c r="AP35" s="1222"/>
      <c r="AQ35" s="1222"/>
      <c r="AR35" s="1222"/>
      <c r="AS35" s="1222"/>
      <c r="AT35" s="1222"/>
      <c r="AU35" s="1222"/>
      <c r="AV35" s="1223"/>
    </row>
    <row r="36" spans="1:48" ht="15.75" customHeight="1" thickBot="1">
      <c r="A36" s="1102"/>
      <c r="B36" s="1103"/>
      <c r="C36" s="1103"/>
      <c r="D36" s="1103"/>
      <c r="E36" s="1103"/>
      <c r="F36" s="1103"/>
      <c r="G36" s="1103"/>
      <c r="H36" s="1103"/>
      <c r="I36" s="1103"/>
      <c r="J36" s="1103"/>
      <c r="K36" s="1103"/>
      <c r="L36" s="1103"/>
      <c r="M36" s="1114" t="s">
        <v>339</v>
      </c>
      <c r="N36" s="1115"/>
      <c r="O36" s="1115"/>
      <c r="P36" s="1163"/>
      <c r="Q36" s="1115" t="s">
        <v>187</v>
      </c>
      <c r="R36" s="1115"/>
      <c r="S36" s="1115"/>
      <c r="T36" s="1115"/>
      <c r="U36" s="1115"/>
      <c r="V36" s="1115" t="s">
        <v>169</v>
      </c>
      <c r="W36" s="1115"/>
      <c r="X36" s="1115"/>
      <c r="Y36" s="1115"/>
      <c r="Z36" s="1115" t="s">
        <v>170</v>
      </c>
      <c r="AA36" s="1115"/>
      <c r="AB36" s="1115"/>
      <c r="AC36" s="1122"/>
      <c r="AD36" s="1236" t="s">
        <v>171</v>
      </c>
      <c r="AE36" s="1164"/>
      <c r="AF36" s="1164"/>
      <c r="AG36" s="1235"/>
      <c r="AH36" s="1114" t="s">
        <v>187</v>
      </c>
      <c r="AI36" s="1115"/>
      <c r="AJ36" s="1115"/>
      <c r="AK36" s="1115"/>
      <c r="AL36" s="1115"/>
      <c r="AM36" s="1115" t="s">
        <v>169</v>
      </c>
      <c r="AN36" s="1115"/>
      <c r="AO36" s="1115"/>
      <c r="AP36" s="1115"/>
      <c r="AQ36" s="1115" t="s">
        <v>188</v>
      </c>
      <c r="AR36" s="1115"/>
      <c r="AS36" s="1163" t="s">
        <v>170</v>
      </c>
      <c r="AT36" s="1164"/>
      <c r="AU36" s="1164"/>
      <c r="AV36" s="1235"/>
    </row>
    <row r="37" spans="1:48" ht="12.75" customHeight="1">
      <c r="A37" s="1141" t="s">
        <v>172</v>
      </c>
      <c r="B37" s="1106"/>
      <c r="C37" s="1105" t="s">
        <v>12</v>
      </c>
      <c r="D37" s="1139"/>
      <c r="E37" s="1105" t="s">
        <v>175</v>
      </c>
      <c r="F37" s="1106"/>
      <c r="G37" s="1105" t="s">
        <v>176</v>
      </c>
      <c r="H37" s="1106"/>
      <c r="I37" s="1105" t="s">
        <v>136</v>
      </c>
      <c r="J37" s="1106"/>
      <c r="K37" s="1169" t="s">
        <v>177</v>
      </c>
      <c r="L37" s="1170"/>
      <c r="M37" s="1106" t="s">
        <v>173</v>
      </c>
      <c r="N37" s="1139"/>
      <c r="O37" s="1106" t="s">
        <v>174</v>
      </c>
      <c r="P37" s="1139"/>
      <c r="Q37" s="1228" t="s">
        <v>189</v>
      </c>
      <c r="R37" s="1228" t="s">
        <v>190</v>
      </c>
      <c r="S37" s="1228" t="s">
        <v>191</v>
      </c>
      <c r="T37" s="1228" t="s">
        <v>192</v>
      </c>
      <c r="U37" s="1228" t="s">
        <v>193</v>
      </c>
      <c r="V37" s="1237" t="s">
        <v>194</v>
      </c>
      <c r="W37" s="1237"/>
      <c r="X37" s="1237" t="s">
        <v>195</v>
      </c>
      <c r="Y37" s="1237"/>
      <c r="Z37" s="1226" t="s">
        <v>196</v>
      </c>
      <c r="AA37" s="1226"/>
      <c r="AB37" s="1226" t="s">
        <v>197</v>
      </c>
      <c r="AC37" s="1227"/>
      <c r="AD37" s="1141" t="s">
        <v>173</v>
      </c>
      <c r="AE37" s="1139"/>
      <c r="AF37" s="1106" t="s">
        <v>174</v>
      </c>
      <c r="AG37" s="1139"/>
      <c r="AH37" s="1234" t="s">
        <v>189</v>
      </c>
      <c r="AI37" s="1234" t="s">
        <v>190</v>
      </c>
      <c r="AJ37" s="1234" t="s">
        <v>191</v>
      </c>
      <c r="AK37" s="1234" t="s">
        <v>192</v>
      </c>
      <c r="AL37" s="1234" t="s">
        <v>193</v>
      </c>
      <c r="AM37" s="1240" t="s">
        <v>194</v>
      </c>
      <c r="AN37" s="1240"/>
      <c r="AO37" s="1240" t="s">
        <v>195</v>
      </c>
      <c r="AP37" s="1240"/>
      <c r="AQ37" s="1234" t="s">
        <v>196</v>
      </c>
      <c r="AR37" s="1234"/>
      <c r="AS37" s="1234" t="s">
        <v>197</v>
      </c>
      <c r="AT37" s="1234"/>
      <c r="AU37" s="1234" t="s">
        <v>198</v>
      </c>
      <c r="AV37" s="1239"/>
    </row>
    <row r="38" spans="1:48" ht="12.75" customHeight="1">
      <c r="A38" s="1207"/>
      <c r="B38" s="1208"/>
      <c r="C38" s="1209"/>
      <c r="D38" s="1210"/>
      <c r="E38" s="1209"/>
      <c r="F38" s="1208"/>
      <c r="G38" s="1209"/>
      <c r="H38" s="1208"/>
      <c r="I38" s="1209"/>
      <c r="J38" s="1208"/>
      <c r="K38" s="1186"/>
      <c r="L38" s="1238"/>
      <c r="M38" s="1208"/>
      <c r="N38" s="1210"/>
      <c r="O38" s="1208"/>
      <c r="P38" s="1210"/>
      <c r="Q38" s="1228"/>
      <c r="R38" s="1228"/>
      <c r="S38" s="1228"/>
      <c r="T38" s="1228"/>
      <c r="U38" s="1228"/>
      <c r="V38" s="1237"/>
      <c r="W38" s="1237"/>
      <c r="X38" s="1237"/>
      <c r="Y38" s="1237"/>
      <c r="Z38" s="1228"/>
      <c r="AA38" s="1228"/>
      <c r="AB38" s="1228"/>
      <c r="AC38" s="1229"/>
      <c r="AD38" s="1207"/>
      <c r="AE38" s="1210"/>
      <c r="AF38" s="1208"/>
      <c r="AG38" s="1210"/>
      <c r="AH38" s="1228"/>
      <c r="AI38" s="1228"/>
      <c r="AJ38" s="1228"/>
      <c r="AK38" s="1228"/>
      <c r="AL38" s="1228"/>
      <c r="AM38" s="1237"/>
      <c r="AN38" s="1237"/>
      <c r="AO38" s="1237"/>
      <c r="AP38" s="1237"/>
      <c r="AQ38" s="1228"/>
      <c r="AR38" s="1228"/>
      <c r="AS38" s="1228"/>
      <c r="AT38" s="1228"/>
      <c r="AU38" s="1228"/>
      <c r="AV38" s="1229"/>
    </row>
    <row r="39" spans="1:48" ht="12.75" customHeight="1">
      <c r="A39" s="1142"/>
      <c r="B39" s="1108"/>
      <c r="C39" s="1107"/>
      <c r="D39" s="1140"/>
      <c r="E39" s="1107"/>
      <c r="F39" s="1108"/>
      <c r="G39" s="1107"/>
      <c r="H39" s="1108"/>
      <c r="I39" s="1107"/>
      <c r="J39" s="1108"/>
      <c r="K39" s="1171"/>
      <c r="L39" s="1172"/>
      <c r="M39" s="1108"/>
      <c r="N39" s="1140"/>
      <c r="O39" s="1108"/>
      <c r="P39" s="1140"/>
      <c r="Q39" s="1228"/>
      <c r="R39" s="1228"/>
      <c r="S39" s="1228"/>
      <c r="T39" s="1228"/>
      <c r="U39" s="1228"/>
      <c r="V39" s="1237"/>
      <c r="W39" s="1237"/>
      <c r="X39" s="1237"/>
      <c r="Y39" s="1237"/>
      <c r="Z39" s="1228"/>
      <c r="AA39" s="1228"/>
      <c r="AB39" s="1228"/>
      <c r="AC39" s="1229"/>
      <c r="AD39" s="1142"/>
      <c r="AE39" s="1140"/>
      <c r="AF39" s="1108"/>
      <c r="AG39" s="1140"/>
      <c r="AH39" s="1228"/>
      <c r="AI39" s="1228"/>
      <c r="AJ39" s="1228"/>
      <c r="AK39" s="1228"/>
      <c r="AL39" s="1228"/>
      <c r="AM39" s="1237"/>
      <c r="AN39" s="1237"/>
      <c r="AO39" s="1237"/>
      <c r="AP39" s="1237"/>
      <c r="AQ39" s="1228"/>
      <c r="AR39" s="1228"/>
      <c r="AS39" s="1228"/>
      <c r="AT39" s="1228"/>
      <c r="AU39" s="1228"/>
      <c r="AV39" s="1229"/>
    </row>
    <row r="40" spans="1:48" ht="12.75">
      <c r="A40" s="488"/>
      <c r="B40" s="432"/>
      <c r="C40" s="431"/>
      <c r="D40" s="1089"/>
      <c r="E40" s="431"/>
      <c r="F40" s="1089"/>
      <c r="G40" s="431"/>
      <c r="H40" s="432"/>
      <c r="I40" s="431"/>
      <c r="J40" s="1089"/>
      <c r="K40" s="431"/>
      <c r="L40" s="433"/>
      <c r="M40" s="432"/>
      <c r="N40" s="1089"/>
      <c r="O40" s="1156"/>
      <c r="P40" s="1157"/>
      <c r="Q40" s="52"/>
      <c r="R40" s="52"/>
      <c r="S40" s="52"/>
      <c r="T40" s="52"/>
      <c r="U40" s="54"/>
      <c r="V40" s="1088" t="str">
        <f>IF(AND(Q40&lt;&gt;"",R40&lt;&gt;"",S40&lt;&gt;"",T40&lt;&gt;"",U40&lt;&gt;""),M40*$O$40*(((Q40/C40)+((2*AVERAGE(R40:U40))/C40))/3),"-")</f>
        <v>-</v>
      </c>
      <c r="W40" s="1088"/>
      <c r="X40" s="1090" t="str">
        <f>IF(V40="-","-",V40/K40)</f>
        <v>-</v>
      </c>
      <c r="Y40" s="1091"/>
      <c r="Z40" s="399"/>
      <c r="AA40" s="399"/>
      <c r="AB40" s="1224" t="str">
        <f>IF(AND(V40&lt;&gt;"-",Z40&lt;&gt;""),(V40-Z40)/Z40,"-")</f>
        <v>-</v>
      </c>
      <c r="AC40" s="1225"/>
      <c r="AD40" s="488"/>
      <c r="AE40" s="1089"/>
      <c r="AF40" s="1156"/>
      <c r="AG40" s="1157"/>
      <c r="AH40" s="52"/>
      <c r="AI40" s="52"/>
      <c r="AJ40" s="52"/>
      <c r="AK40" s="52"/>
      <c r="AL40" s="54"/>
      <c r="AM40" s="1088" t="str">
        <f aca="true" t="shared" si="7" ref="AM40:AM49">IF(AND(AH40&lt;&gt;"",AI40&lt;&gt;"",AJ40&lt;&gt;"",AK40&lt;&gt;"",AL40&lt;&gt;""),AD40*$AF$40*(((AH40/C40)+((2*AVERAGE(AI40:AL40))/C40))/3),"-")</f>
        <v>-</v>
      </c>
      <c r="AN40" s="1088"/>
      <c r="AO40" s="1090" t="str">
        <f aca="true" t="shared" si="8" ref="AO40:AO49">IF(AM40="-","-",AM40/K40)</f>
        <v>-</v>
      </c>
      <c r="AP40" s="1090"/>
      <c r="AQ40" s="399"/>
      <c r="AR40" s="399"/>
      <c r="AS40" s="1224" t="str">
        <f>IF(AND(AM40&lt;&gt;"-",AQ40&lt;&gt;""),(AM40-AQ40)/AQ40,"-")</f>
        <v>-</v>
      </c>
      <c r="AT40" s="1224"/>
      <c r="AU40" s="1224" t="str">
        <f>IF(OR(AM40="-",V40="-"),"-",(AM40-V40)/V40)</f>
        <v>-</v>
      </c>
      <c r="AV40" s="1225"/>
    </row>
    <row r="41" spans="1:48" ht="12.75">
      <c r="A41" s="488"/>
      <c r="B41" s="432"/>
      <c r="C41" s="431"/>
      <c r="D41" s="1089"/>
      <c r="E41" s="431"/>
      <c r="F41" s="1089"/>
      <c r="G41" s="431"/>
      <c r="H41" s="432"/>
      <c r="I41" s="431"/>
      <c r="J41" s="1089"/>
      <c r="K41" s="431"/>
      <c r="L41" s="433"/>
      <c r="M41" s="432"/>
      <c r="N41" s="1089"/>
      <c r="O41" s="1118"/>
      <c r="P41" s="1119"/>
      <c r="Q41" s="52"/>
      <c r="R41" s="52"/>
      <c r="S41" s="52"/>
      <c r="T41" s="52"/>
      <c r="U41" s="54"/>
      <c r="V41" s="1088" t="str">
        <f aca="true" t="shared" si="9" ref="V41:V49">IF(AND(Q41&lt;&gt;"",R41&lt;&gt;"",S41&lt;&gt;"",T41&lt;&gt;"",U41&lt;&gt;""),M41*$O$40*(((Q41/C41)+((2*AVERAGE(R41:U41))/C41))/3),"-")</f>
        <v>-</v>
      </c>
      <c r="W41" s="1088"/>
      <c r="X41" s="1090" t="str">
        <f aca="true" t="shared" si="10" ref="X41:X49">IF(V41="-","-",V41/K41)</f>
        <v>-</v>
      </c>
      <c r="Y41" s="1091"/>
      <c r="Z41" s="399"/>
      <c r="AA41" s="399"/>
      <c r="AB41" s="1224" t="str">
        <f aca="true" t="shared" si="11" ref="AB41:AB49">IF(AND(V41&lt;&gt;"-",Z41&lt;&gt;""),(V41-Z41)/Z41,"-")</f>
        <v>-</v>
      </c>
      <c r="AC41" s="1225"/>
      <c r="AD41" s="488"/>
      <c r="AE41" s="1089"/>
      <c r="AF41" s="1118"/>
      <c r="AG41" s="1119"/>
      <c r="AH41" s="52"/>
      <c r="AI41" s="52"/>
      <c r="AJ41" s="52"/>
      <c r="AK41" s="52"/>
      <c r="AL41" s="54"/>
      <c r="AM41" s="1088" t="str">
        <f t="shared" si="7"/>
        <v>-</v>
      </c>
      <c r="AN41" s="1088"/>
      <c r="AO41" s="1090" t="str">
        <f t="shared" si="8"/>
        <v>-</v>
      </c>
      <c r="AP41" s="1090"/>
      <c r="AQ41" s="399"/>
      <c r="AR41" s="399"/>
      <c r="AS41" s="1224" t="str">
        <f aca="true" t="shared" si="12" ref="AS41:AS49">IF(AND(AM41&lt;&gt;"-",AQ41&lt;&gt;""),(AM41-AQ41)/AQ41,"-")</f>
        <v>-</v>
      </c>
      <c r="AT41" s="1224"/>
      <c r="AU41" s="1224" t="str">
        <f aca="true" t="shared" si="13" ref="AU41:AU49">IF(OR(AM41="-",V41="-"),"-",(AM41-V41)/V41)</f>
        <v>-</v>
      </c>
      <c r="AV41" s="1225"/>
    </row>
    <row r="42" spans="1:48" ht="12.75">
      <c r="A42" s="488"/>
      <c r="B42" s="432"/>
      <c r="C42" s="431"/>
      <c r="D42" s="1089"/>
      <c r="E42" s="431"/>
      <c r="F42" s="1089"/>
      <c r="G42" s="431"/>
      <c r="H42" s="432"/>
      <c r="I42" s="431"/>
      <c r="J42" s="1089"/>
      <c r="K42" s="431"/>
      <c r="L42" s="433"/>
      <c r="M42" s="432"/>
      <c r="N42" s="1089"/>
      <c r="O42" s="1118"/>
      <c r="P42" s="1119"/>
      <c r="Q42" s="52"/>
      <c r="R42" s="52"/>
      <c r="S42" s="52"/>
      <c r="T42" s="52"/>
      <c r="U42" s="54"/>
      <c r="V42" s="1088" t="str">
        <f t="shared" si="9"/>
        <v>-</v>
      </c>
      <c r="W42" s="1088"/>
      <c r="X42" s="1090" t="str">
        <f t="shared" si="10"/>
        <v>-</v>
      </c>
      <c r="Y42" s="1091"/>
      <c r="Z42" s="399"/>
      <c r="AA42" s="399"/>
      <c r="AB42" s="1224" t="str">
        <f t="shared" si="11"/>
        <v>-</v>
      </c>
      <c r="AC42" s="1225"/>
      <c r="AD42" s="488"/>
      <c r="AE42" s="1089"/>
      <c r="AF42" s="1118"/>
      <c r="AG42" s="1119"/>
      <c r="AH42" s="52"/>
      <c r="AI42" s="52"/>
      <c r="AJ42" s="52"/>
      <c r="AK42" s="52"/>
      <c r="AL42" s="54"/>
      <c r="AM42" s="1088" t="str">
        <f t="shared" si="7"/>
        <v>-</v>
      </c>
      <c r="AN42" s="1088"/>
      <c r="AO42" s="1090" t="str">
        <f t="shared" si="8"/>
        <v>-</v>
      </c>
      <c r="AP42" s="1090"/>
      <c r="AQ42" s="399"/>
      <c r="AR42" s="399"/>
      <c r="AS42" s="1224" t="str">
        <f t="shared" si="12"/>
        <v>-</v>
      </c>
      <c r="AT42" s="1224"/>
      <c r="AU42" s="1224" t="str">
        <f t="shared" si="13"/>
        <v>-</v>
      </c>
      <c r="AV42" s="1225"/>
    </row>
    <row r="43" spans="1:48" ht="12.75">
      <c r="A43" s="488"/>
      <c r="B43" s="432"/>
      <c r="C43" s="431"/>
      <c r="D43" s="1089"/>
      <c r="E43" s="431"/>
      <c r="F43" s="1089"/>
      <c r="G43" s="431"/>
      <c r="H43" s="432"/>
      <c r="I43" s="431"/>
      <c r="J43" s="1089"/>
      <c r="K43" s="431"/>
      <c r="L43" s="433"/>
      <c r="M43" s="432"/>
      <c r="N43" s="1089"/>
      <c r="O43" s="1118"/>
      <c r="P43" s="1119"/>
      <c r="Q43" s="52"/>
      <c r="R43" s="52"/>
      <c r="S43" s="52"/>
      <c r="T43" s="52"/>
      <c r="U43" s="54"/>
      <c r="V43" s="1088" t="str">
        <f t="shared" si="9"/>
        <v>-</v>
      </c>
      <c r="W43" s="1088"/>
      <c r="X43" s="1090" t="str">
        <f t="shared" si="10"/>
        <v>-</v>
      </c>
      <c r="Y43" s="1091"/>
      <c r="Z43" s="399"/>
      <c r="AA43" s="399"/>
      <c r="AB43" s="1224" t="str">
        <f t="shared" si="11"/>
        <v>-</v>
      </c>
      <c r="AC43" s="1225"/>
      <c r="AD43" s="488"/>
      <c r="AE43" s="1089"/>
      <c r="AF43" s="1118"/>
      <c r="AG43" s="1119"/>
      <c r="AH43" s="52"/>
      <c r="AI43" s="52"/>
      <c r="AJ43" s="52"/>
      <c r="AK43" s="52"/>
      <c r="AL43" s="54"/>
      <c r="AM43" s="1088" t="str">
        <f t="shared" si="7"/>
        <v>-</v>
      </c>
      <c r="AN43" s="1088"/>
      <c r="AO43" s="1090" t="str">
        <f t="shared" si="8"/>
        <v>-</v>
      </c>
      <c r="AP43" s="1090"/>
      <c r="AQ43" s="399"/>
      <c r="AR43" s="399"/>
      <c r="AS43" s="1224" t="str">
        <f t="shared" si="12"/>
        <v>-</v>
      </c>
      <c r="AT43" s="1224"/>
      <c r="AU43" s="1224" t="str">
        <f t="shared" si="13"/>
        <v>-</v>
      </c>
      <c r="AV43" s="1225"/>
    </row>
    <row r="44" spans="1:48" ht="12.75">
      <c r="A44" s="488"/>
      <c r="B44" s="432"/>
      <c r="C44" s="431"/>
      <c r="D44" s="1089"/>
      <c r="E44" s="431"/>
      <c r="F44" s="1089"/>
      <c r="G44" s="431"/>
      <c r="H44" s="432"/>
      <c r="I44" s="431"/>
      <c r="J44" s="1089"/>
      <c r="K44" s="431"/>
      <c r="L44" s="433"/>
      <c r="M44" s="432"/>
      <c r="N44" s="1089"/>
      <c r="O44" s="1118"/>
      <c r="P44" s="1119"/>
      <c r="Q44" s="52"/>
      <c r="R44" s="52"/>
      <c r="S44" s="52"/>
      <c r="T44" s="52"/>
      <c r="U44" s="54"/>
      <c r="V44" s="1088" t="str">
        <f t="shared" si="9"/>
        <v>-</v>
      </c>
      <c r="W44" s="1088"/>
      <c r="X44" s="1090" t="str">
        <f t="shared" si="10"/>
        <v>-</v>
      </c>
      <c r="Y44" s="1091"/>
      <c r="Z44" s="399"/>
      <c r="AA44" s="399"/>
      <c r="AB44" s="1224" t="str">
        <f t="shared" si="11"/>
        <v>-</v>
      </c>
      <c r="AC44" s="1225"/>
      <c r="AD44" s="488"/>
      <c r="AE44" s="1089"/>
      <c r="AF44" s="1118"/>
      <c r="AG44" s="1119"/>
      <c r="AH44" s="52"/>
      <c r="AI44" s="52"/>
      <c r="AJ44" s="52"/>
      <c r="AK44" s="52"/>
      <c r="AL44" s="54"/>
      <c r="AM44" s="1088" t="str">
        <f t="shared" si="7"/>
        <v>-</v>
      </c>
      <c r="AN44" s="1088"/>
      <c r="AO44" s="1090" t="str">
        <f t="shared" si="8"/>
        <v>-</v>
      </c>
      <c r="AP44" s="1090"/>
      <c r="AQ44" s="399"/>
      <c r="AR44" s="399"/>
      <c r="AS44" s="1224" t="str">
        <f t="shared" si="12"/>
        <v>-</v>
      </c>
      <c r="AT44" s="1224"/>
      <c r="AU44" s="1224" t="str">
        <f t="shared" si="13"/>
        <v>-</v>
      </c>
      <c r="AV44" s="1225"/>
    </row>
    <row r="45" spans="1:48" ht="12.75">
      <c r="A45" s="488"/>
      <c r="B45" s="432"/>
      <c r="C45" s="431"/>
      <c r="D45" s="1089"/>
      <c r="E45" s="431"/>
      <c r="F45" s="1089"/>
      <c r="G45" s="431"/>
      <c r="H45" s="432"/>
      <c r="I45" s="431"/>
      <c r="J45" s="1089"/>
      <c r="K45" s="431"/>
      <c r="L45" s="433"/>
      <c r="M45" s="432"/>
      <c r="N45" s="1089"/>
      <c r="O45" s="1118"/>
      <c r="P45" s="1119"/>
      <c r="Q45" s="52"/>
      <c r="R45" s="52"/>
      <c r="S45" s="52"/>
      <c r="T45" s="52"/>
      <c r="U45" s="54"/>
      <c r="V45" s="1088" t="str">
        <f t="shared" si="9"/>
        <v>-</v>
      </c>
      <c r="W45" s="1088"/>
      <c r="X45" s="1090" t="str">
        <f t="shared" si="10"/>
        <v>-</v>
      </c>
      <c r="Y45" s="1091"/>
      <c r="Z45" s="399"/>
      <c r="AA45" s="399"/>
      <c r="AB45" s="1224" t="str">
        <f t="shared" si="11"/>
        <v>-</v>
      </c>
      <c r="AC45" s="1225"/>
      <c r="AD45" s="488"/>
      <c r="AE45" s="1089"/>
      <c r="AF45" s="1118"/>
      <c r="AG45" s="1119"/>
      <c r="AH45" s="52"/>
      <c r="AI45" s="52"/>
      <c r="AJ45" s="52"/>
      <c r="AK45" s="52"/>
      <c r="AL45" s="54"/>
      <c r="AM45" s="1088" t="str">
        <f t="shared" si="7"/>
        <v>-</v>
      </c>
      <c r="AN45" s="1088"/>
      <c r="AO45" s="1090" t="str">
        <f t="shared" si="8"/>
        <v>-</v>
      </c>
      <c r="AP45" s="1090"/>
      <c r="AQ45" s="399"/>
      <c r="AR45" s="399"/>
      <c r="AS45" s="1224" t="str">
        <f t="shared" si="12"/>
        <v>-</v>
      </c>
      <c r="AT45" s="1224"/>
      <c r="AU45" s="1224" t="str">
        <f t="shared" si="13"/>
        <v>-</v>
      </c>
      <c r="AV45" s="1225"/>
    </row>
    <row r="46" spans="1:48" ht="12.75">
      <c r="A46" s="488"/>
      <c r="B46" s="432"/>
      <c r="C46" s="431"/>
      <c r="D46" s="1089"/>
      <c r="E46" s="431"/>
      <c r="F46" s="1089"/>
      <c r="G46" s="431"/>
      <c r="H46" s="432"/>
      <c r="I46" s="431"/>
      <c r="J46" s="1089"/>
      <c r="K46" s="431"/>
      <c r="L46" s="433"/>
      <c r="M46" s="432"/>
      <c r="N46" s="1089"/>
      <c r="O46" s="1118"/>
      <c r="P46" s="1119"/>
      <c r="Q46" s="52"/>
      <c r="R46" s="52"/>
      <c r="S46" s="52"/>
      <c r="T46" s="52"/>
      <c r="U46" s="54"/>
      <c r="V46" s="1088" t="str">
        <f t="shared" si="9"/>
        <v>-</v>
      </c>
      <c r="W46" s="1088"/>
      <c r="X46" s="1090" t="str">
        <f t="shared" si="10"/>
        <v>-</v>
      </c>
      <c r="Y46" s="1091"/>
      <c r="Z46" s="399"/>
      <c r="AA46" s="399"/>
      <c r="AB46" s="1224" t="str">
        <f t="shared" si="11"/>
        <v>-</v>
      </c>
      <c r="AC46" s="1225"/>
      <c r="AD46" s="488"/>
      <c r="AE46" s="1089"/>
      <c r="AF46" s="1118"/>
      <c r="AG46" s="1119"/>
      <c r="AH46" s="52"/>
      <c r="AI46" s="52"/>
      <c r="AJ46" s="52"/>
      <c r="AK46" s="52"/>
      <c r="AL46" s="54"/>
      <c r="AM46" s="1088" t="str">
        <f t="shared" si="7"/>
        <v>-</v>
      </c>
      <c r="AN46" s="1088"/>
      <c r="AO46" s="1090" t="str">
        <f t="shared" si="8"/>
        <v>-</v>
      </c>
      <c r="AP46" s="1090"/>
      <c r="AQ46" s="399"/>
      <c r="AR46" s="399"/>
      <c r="AS46" s="1224" t="str">
        <f t="shared" si="12"/>
        <v>-</v>
      </c>
      <c r="AT46" s="1224"/>
      <c r="AU46" s="1224" t="str">
        <f t="shared" si="13"/>
        <v>-</v>
      </c>
      <c r="AV46" s="1225"/>
    </row>
    <row r="47" spans="1:48" ht="12.75">
      <c r="A47" s="488"/>
      <c r="B47" s="432"/>
      <c r="C47" s="431"/>
      <c r="D47" s="1089"/>
      <c r="E47" s="431"/>
      <c r="F47" s="1089"/>
      <c r="G47" s="431"/>
      <c r="H47" s="432"/>
      <c r="I47" s="431"/>
      <c r="J47" s="1089"/>
      <c r="K47" s="431"/>
      <c r="L47" s="433"/>
      <c r="M47" s="432"/>
      <c r="N47" s="1089"/>
      <c r="O47" s="1118"/>
      <c r="P47" s="1119"/>
      <c r="Q47" s="52"/>
      <c r="R47" s="52"/>
      <c r="S47" s="52"/>
      <c r="T47" s="52"/>
      <c r="U47" s="54"/>
      <c r="V47" s="1088" t="str">
        <f t="shared" si="9"/>
        <v>-</v>
      </c>
      <c r="W47" s="1088"/>
      <c r="X47" s="1090" t="str">
        <f t="shared" si="10"/>
        <v>-</v>
      </c>
      <c r="Y47" s="1091"/>
      <c r="Z47" s="399"/>
      <c r="AA47" s="399"/>
      <c r="AB47" s="1224" t="str">
        <f t="shared" si="11"/>
        <v>-</v>
      </c>
      <c r="AC47" s="1225"/>
      <c r="AD47" s="488"/>
      <c r="AE47" s="1089"/>
      <c r="AF47" s="1118"/>
      <c r="AG47" s="1119"/>
      <c r="AH47" s="52"/>
      <c r="AI47" s="52"/>
      <c r="AJ47" s="52"/>
      <c r="AK47" s="52"/>
      <c r="AL47" s="54"/>
      <c r="AM47" s="1088" t="str">
        <f t="shared" si="7"/>
        <v>-</v>
      </c>
      <c r="AN47" s="1088"/>
      <c r="AO47" s="1090" t="str">
        <f t="shared" si="8"/>
        <v>-</v>
      </c>
      <c r="AP47" s="1090"/>
      <c r="AQ47" s="399"/>
      <c r="AR47" s="399"/>
      <c r="AS47" s="1224" t="str">
        <f t="shared" si="12"/>
        <v>-</v>
      </c>
      <c r="AT47" s="1224"/>
      <c r="AU47" s="1224" t="str">
        <f t="shared" si="13"/>
        <v>-</v>
      </c>
      <c r="AV47" s="1225"/>
    </row>
    <row r="48" spans="1:48" ht="12.75">
      <c r="A48" s="488"/>
      <c r="B48" s="1089"/>
      <c r="C48" s="1247"/>
      <c r="D48" s="1248"/>
      <c r="E48" s="431"/>
      <c r="F48" s="1089"/>
      <c r="G48" s="1247"/>
      <c r="H48" s="1249"/>
      <c r="I48" s="1247"/>
      <c r="J48" s="1248"/>
      <c r="K48" s="431"/>
      <c r="L48" s="433"/>
      <c r="M48" s="432"/>
      <c r="N48" s="1089"/>
      <c r="O48" s="1118"/>
      <c r="P48" s="1119"/>
      <c r="Q48" s="52"/>
      <c r="R48" s="52"/>
      <c r="S48" s="52"/>
      <c r="T48" s="52"/>
      <c r="U48" s="54"/>
      <c r="V48" s="1088" t="str">
        <f t="shared" si="9"/>
        <v>-</v>
      </c>
      <c r="W48" s="1088"/>
      <c r="X48" s="1090" t="str">
        <f t="shared" si="10"/>
        <v>-</v>
      </c>
      <c r="Y48" s="1091"/>
      <c r="Z48" s="399"/>
      <c r="AA48" s="399"/>
      <c r="AB48" s="1224" t="str">
        <f t="shared" si="11"/>
        <v>-</v>
      </c>
      <c r="AC48" s="1225"/>
      <c r="AD48" s="488"/>
      <c r="AE48" s="1089"/>
      <c r="AF48" s="1118"/>
      <c r="AG48" s="1119"/>
      <c r="AH48" s="52"/>
      <c r="AI48" s="52"/>
      <c r="AJ48" s="52"/>
      <c r="AK48" s="52"/>
      <c r="AL48" s="54"/>
      <c r="AM48" s="1088" t="str">
        <f t="shared" si="7"/>
        <v>-</v>
      </c>
      <c r="AN48" s="1088"/>
      <c r="AO48" s="1090" t="str">
        <f t="shared" si="8"/>
        <v>-</v>
      </c>
      <c r="AP48" s="1090"/>
      <c r="AQ48" s="399"/>
      <c r="AR48" s="399"/>
      <c r="AS48" s="1224" t="str">
        <f t="shared" si="12"/>
        <v>-</v>
      </c>
      <c r="AT48" s="1224"/>
      <c r="AU48" s="1224" t="str">
        <f t="shared" si="13"/>
        <v>-</v>
      </c>
      <c r="AV48" s="1225"/>
    </row>
    <row r="49" spans="1:48" ht="13.5" thickBot="1">
      <c r="A49" s="504"/>
      <c r="B49" s="1244"/>
      <c r="C49" s="1097"/>
      <c r="D49" s="1098"/>
      <c r="E49" s="1245"/>
      <c r="F49" s="1246"/>
      <c r="G49" s="1097"/>
      <c r="H49" s="1098"/>
      <c r="I49" s="1097"/>
      <c r="J49" s="1098"/>
      <c r="K49" s="1243"/>
      <c r="L49" s="1244"/>
      <c r="M49" s="511"/>
      <c r="N49" s="1098"/>
      <c r="O49" s="1120"/>
      <c r="P49" s="1121"/>
      <c r="Q49" s="190"/>
      <c r="R49" s="190"/>
      <c r="S49" s="190"/>
      <c r="T49" s="190"/>
      <c r="U49" s="191"/>
      <c r="V49" s="1088" t="str">
        <f t="shared" si="9"/>
        <v>-</v>
      </c>
      <c r="W49" s="1088"/>
      <c r="X49" s="1090" t="str">
        <f t="shared" si="10"/>
        <v>-</v>
      </c>
      <c r="Y49" s="1091"/>
      <c r="Z49" s="405"/>
      <c r="AA49" s="405"/>
      <c r="AB49" s="1230" t="str">
        <f t="shared" si="11"/>
        <v>-</v>
      </c>
      <c r="AC49" s="1231"/>
      <c r="AD49" s="511"/>
      <c r="AE49" s="1098"/>
      <c r="AF49" s="1120"/>
      <c r="AG49" s="1121"/>
      <c r="AH49" s="52"/>
      <c r="AI49" s="52"/>
      <c r="AJ49" s="52"/>
      <c r="AK49" s="52"/>
      <c r="AL49" s="54"/>
      <c r="AM49" s="1088" t="str">
        <f t="shared" si="7"/>
        <v>-</v>
      </c>
      <c r="AN49" s="1088"/>
      <c r="AO49" s="1090" t="str">
        <f t="shared" si="8"/>
        <v>-</v>
      </c>
      <c r="AP49" s="1090"/>
      <c r="AQ49" s="399"/>
      <c r="AR49" s="399"/>
      <c r="AS49" s="1224" t="str">
        <f t="shared" si="12"/>
        <v>-</v>
      </c>
      <c r="AT49" s="1224"/>
      <c r="AU49" s="1224" t="str">
        <f t="shared" si="13"/>
        <v>-</v>
      </c>
      <c r="AV49" s="1225"/>
    </row>
    <row r="50" spans="1:48" ht="15" customHeight="1">
      <c r="A50" s="1099" t="s">
        <v>200</v>
      </c>
      <c r="B50" s="1100"/>
      <c r="C50" s="1100"/>
      <c r="D50" s="1100"/>
      <c r="E50" s="1100"/>
      <c r="F50" s="1100"/>
      <c r="G50" s="1100"/>
      <c r="H50" s="1100"/>
      <c r="I50" s="1100"/>
      <c r="J50" s="1100"/>
      <c r="K50" s="1100"/>
      <c r="L50" s="1100"/>
      <c r="M50" s="1221" t="s">
        <v>297</v>
      </c>
      <c r="N50" s="1222"/>
      <c r="O50" s="1222"/>
      <c r="P50" s="1222"/>
      <c r="Q50" s="1222"/>
      <c r="R50" s="1222"/>
      <c r="S50" s="1222"/>
      <c r="T50" s="1222"/>
      <c r="U50" s="1222"/>
      <c r="V50" s="1222"/>
      <c r="W50" s="1222"/>
      <c r="X50" s="1222"/>
      <c r="Y50" s="1222"/>
      <c r="Z50" s="1222"/>
      <c r="AA50" s="1222"/>
      <c r="AB50" s="1222"/>
      <c r="AC50" s="1223"/>
      <c r="AD50" s="1221" t="s">
        <v>8</v>
      </c>
      <c r="AE50" s="1222"/>
      <c r="AF50" s="1222"/>
      <c r="AG50" s="1222"/>
      <c r="AH50" s="1222"/>
      <c r="AI50" s="1222"/>
      <c r="AJ50" s="1222"/>
      <c r="AK50" s="1222"/>
      <c r="AL50" s="1222"/>
      <c r="AM50" s="1222"/>
      <c r="AN50" s="1222"/>
      <c r="AO50" s="1222"/>
      <c r="AP50" s="1222"/>
      <c r="AQ50" s="1222"/>
      <c r="AR50" s="1222"/>
      <c r="AS50" s="1222"/>
      <c r="AT50" s="1222"/>
      <c r="AU50" s="1222"/>
      <c r="AV50" s="1223"/>
    </row>
    <row r="51" spans="1:48" ht="15" customHeight="1" thickBot="1">
      <c r="A51" s="1102"/>
      <c r="B51" s="1103"/>
      <c r="C51" s="1103"/>
      <c r="D51" s="1103"/>
      <c r="E51" s="1103"/>
      <c r="F51" s="1103"/>
      <c r="G51" s="1103"/>
      <c r="H51" s="1103"/>
      <c r="I51" s="1103"/>
      <c r="J51" s="1103"/>
      <c r="K51" s="1103"/>
      <c r="L51" s="1103"/>
      <c r="M51" s="1114" t="s">
        <v>339</v>
      </c>
      <c r="N51" s="1115"/>
      <c r="O51" s="1115"/>
      <c r="P51" s="1163"/>
      <c r="Q51" s="1115" t="s">
        <v>187</v>
      </c>
      <c r="R51" s="1115"/>
      <c r="S51" s="1115"/>
      <c r="T51" s="1115"/>
      <c r="U51" s="1115"/>
      <c r="V51" s="1115" t="s">
        <v>169</v>
      </c>
      <c r="W51" s="1115"/>
      <c r="X51" s="1115"/>
      <c r="Y51" s="1115"/>
      <c r="Z51" s="1115" t="s">
        <v>170</v>
      </c>
      <c r="AA51" s="1115"/>
      <c r="AB51" s="1115"/>
      <c r="AC51" s="1122"/>
      <c r="AD51" s="1236" t="s">
        <v>171</v>
      </c>
      <c r="AE51" s="1164"/>
      <c r="AF51" s="1164"/>
      <c r="AG51" s="1235"/>
      <c r="AH51" s="1114" t="s">
        <v>187</v>
      </c>
      <c r="AI51" s="1115"/>
      <c r="AJ51" s="1115"/>
      <c r="AK51" s="1115"/>
      <c r="AL51" s="1115"/>
      <c r="AM51" s="1115" t="s">
        <v>169</v>
      </c>
      <c r="AN51" s="1115"/>
      <c r="AO51" s="1115"/>
      <c r="AP51" s="1115"/>
      <c r="AQ51" s="1115" t="s">
        <v>188</v>
      </c>
      <c r="AR51" s="1115"/>
      <c r="AS51" s="1163" t="s">
        <v>170</v>
      </c>
      <c r="AT51" s="1164"/>
      <c r="AU51" s="1164"/>
      <c r="AV51" s="1235"/>
    </row>
    <row r="52" spans="1:48" ht="15" customHeight="1">
      <c r="A52" s="1141" t="s">
        <v>172</v>
      </c>
      <c r="B52" s="1106"/>
      <c r="C52" s="1105" t="s">
        <v>12</v>
      </c>
      <c r="D52" s="1139"/>
      <c r="E52" s="1105" t="s">
        <v>175</v>
      </c>
      <c r="F52" s="1106"/>
      <c r="G52" s="1105" t="s">
        <v>176</v>
      </c>
      <c r="H52" s="1106"/>
      <c r="I52" s="1105" t="s">
        <v>136</v>
      </c>
      <c r="J52" s="1106"/>
      <c r="K52" s="1169" t="s">
        <v>177</v>
      </c>
      <c r="L52" s="1170"/>
      <c r="M52" s="1106" t="s">
        <v>173</v>
      </c>
      <c r="N52" s="1139"/>
      <c r="O52" s="1106" t="s">
        <v>174</v>
      </c>
      <c r="P52" s="1139"/>
      <c r="Q52" s="1228" t="s">
        <v>189</v>
      </c>
      <c r="R52" s="1228" t="s">
        <v>190</v>
      </c>
      <c r="S52" s="1228" t="s">
        <v>191</v>
      </c>
      <c r="T52" s="1228" t="s">
        <v>192</v>
      </c>
      <c r="U52" s="1228" t="s">
        <v>193</v>
      </c>
      <c r="V52" s="1237" t="s">
        <v>194</v>
      </c>
      <c r="W52" s="1237"/>
      <c r="X52" s="1237" t="s">
        <v>201</v>
      </c>
      <c r="Y52" s="1237"/>
      <c r="Z52" s="1234" t="s">
        <v>196</v>
      </c>
      <c r="AA52" s="1234"/>
      <c r="AB52" s="1226" t="s">
        <v>197</v>
      </c>
      <c r="AC52" s="1227"/>
      <c r="AD52" s="1141" t="s">
        <v>173</v>
      </c>
      <c r="AE52" s="1139"/>
      <c r="AF52" s="1106" t="s">
        <v>174</v>
      </c>
      <c r="AG52" s="1139"/>
      <c r="AH52" s="1234" t="s">
        <v>189</v>
      </c>
      <c r="AI52" s="1234" t="s">
        <v>190</v>
      </c>
      <c r="AJ52" s="1234" t="s">
        <v>191</v>
      </c>
      <c r="AK52" s="1234" t="s">
        <v>192</v>
      </c>
      <c r="AL52" s="1234" t="s">
        <v>193</v>
      </c>
      <c r="AM52" s="1240" t="s">
        <v>194</v>
      </c>
      <c r="AN52" s="1240"/>
      <c r="AO52" s="1240" t="s">
        <v>195</v>
      </c>
      <c r="AP52" s="1240"/>
      <c r="AQ52" s="1234" t="s">
        <v>196</v>
      </c>
      <c r="AR52" s="1234"/>
      <c r="AS52" s="1234" t="s">
        <v>197</v>
      </c>
      <c r="AT52" s="1234"/>
      <c r="AU52" s="1234" t="s">
        <v>198</v>
      </c>
      <c r="AV52" s="1239"/>
    </row>
    <row r="53" spans="1:48" ht="15" customHeight="1">
      <c r="A53" s="1207"/>
      <c r="B53" s="1208"/>
      <c r="C53" s="1209"/>
      <c r="D53" s="1210"/>
      <c r="E53" s="1209"/>
      <c r="F53" s="1208"/>
      <c r="G53" s="1209"/>
      <c r="H53" s="1208"/>
      <c r="I53" s="1209"/>
      <c r="J53" s="1208"/>
      <c r="K53" s="1186"/>
      <c r="L53" s="1238"/>
      <c r="M53" s="1208"/>
      <c r="N53" s="1210"/>
      <c r="O53" s="1208"/>
      <c r="P53" s="1210"/>
      <c r="Q53" s="1228"/>
      <c r="R53" s="1228"/>
      <c r="S53" s="1228"/>
      <c r="T53" s="1228"/>
      <c r="U53" s="1228"/>
      <c r="V53" s="1237"/>
      <c r="W53" s="1237"/>
      <c r="X53" s="1237"/>
      <c r="Y53" s="1237"/>
      <c r="Z53" s="1228"/>
      <c r="AA53" s="1228"/>
      <c r="AB53" s="1228"/>
      <c r="AC53" s="1229"/>
      <c r="AD53" s="1207"/>
      <c r="AE53" s="1210"/>
      <c r="AF53" s="1208"/>
      <c r="AG53" s="1210"/>
      <c r="AH53" s="1228"/>
      <c r="AI53" s="1228"/>
      <c r="AJ53" s="1228"/>
      <c r="AK53" s="1228"/>
      <c r="AL53" s="1228"/>
      <c r="AM53" s="1237"/>
      <c r="AN53" s="1237"/>
      <c r="AO53" s="1237"/>
      <c r="AP53" s="1237"/>
      <c r="AQ53" s="1228"/>
      <c r="AR53" s="1228"/>
      <c r="AS53" s="1228"/>
      <c r="AT53" s="1228"/>
      <c r="AU53" s="1228"/>
      <c r="AV53" s="1229"/>
    </row>
    <row r="54" spans="1:48" ht="15" customHeight="1">
      <c r="A54" s="1142"/>
      <c r="B54" s="1108"/>
      <c r="C54" s="1107"/>
      <c r="D54" s="1140"/>
      <c r="E54" s="1107"/>
      <c r="F54" s="1108"/>
      <c r="G54" s="1107"/>
      <c r="H54" s="1108"/>
      <c r="I54" s="1107"/>
      <c r="J54" s="1108"/>
      <c r="K54" s="1171"/>
      <c r="L54" s="1172"/>
      <c r="M54" s="1108"/>
      <c r="N54" s="1140"/>
      <c r="O54" s="1108"/>
      <c r="P54" s="1140"/>
      <c r="Q54" s="1228"/>
      <c r="R54" s="1228"/>
      <c r="S54" s="1228"/>
      <c r="T54" s="1228"/>
      <c r="U54" s="1228"/>
      <c r="V54" s="1237"/>
      <c r="W54" s="1237"/>
      <c r="X54" s="1237"/>
      <c r="Y54" s="1237"/>
      <c r="Z54" s="1228"/>
      <c r="AA54" s="1228"/>
      <c r="AB54" s="1228"/>
      <c r="AC54" s="1229"/>
      <c r="AD54" s="1142"/>
      <c r="AE54" s="1140"/>
      <c r="AF54" s="1108"/>
      <c r="AG54" s="1140"/>
      <c r="AH54" s="1228"/>
      <c r="AI54" s="1228"/>
      <c r="AJ54" s="1228"/>
      <c r="AK54" s="1228"/>
      <c r="AL54" s="1228"/>
      <c r="AM54" s="1237"/>
      <c r="AN54" s="1237"/>
      <c r="AO54" s="1237"/>
      <c r="AP54" s="1237"/>
      <c r="AQ54" s="1228"/>
      <c r="AR54" s="1228"/>
      <c r="AS54" s="1228"/>
      <c r="AT54" s="1228"/>
      <c r="AU54" s="1228"/>
      <c r="AV54" s="1229"/>
    </row>
    <row r="55" spans="1:48" ht="15" customHeight="1">
      <c r="A55" s="488"/>
      <c r="B55" s="432"/>
      <c r="C55" s="431"/>
      <c r="D55" s="432"/>
      <c r="E55" s="431"/>
      <c r="F55" s="1089"/>
      <c r="G55" s="431"/>
      <c r="H55" s="432"/>
      <c r="I55" s="431"/>
      <c r="J55" s="1089"/>
      <c r="K55" s="431"/>
      <c r="L55" s="433"/>
      <c r="M55" s="432"/>
      <c r="N55" s="1089"/>
      <c r="O55" s="1156"/>
      <c r="P55" s="1157"/>
      <c r="Q55" s="52"/>
      <c r="R55" s="52"/>
      <c r="S55" s="52"/>
      <c r="T55" s="52"/>
      <c r="U55" s="54"/>
      <c r="V55" s="1088" t="str">
        <f>IF(AND(Q55&lt;&gt;"",R55&lt;&gt;"",S55&lt;&gt;"",T55&lt;&gt;"",U55&lt;&gt;""),M55*$O$55*(((Q55/C55)+((2*AVERAGE(R55:U55))/C55))/3),"-")</f>
        <v>-</v>
      </c>
      <c r="W55" s="1088"/>
      <c r="X55" s="1090" t="str">
        <f>IF(V55="-","-",V55/K55)</f>
        <v>-</v>
      </c>
      <c r="Y55" s="1091"/>
      <c r="Z55" s="399"/>
      <c r="AA55" s="399"/>
      <c r="AB55" s="1224" t="str">
        <f>IF(AND(V55&lt;&gt;"-",Z55&lt;&gt;""),(V55-Z55)/Z55,"-")</f>
        <v>-</v>
      </c>
      <c r="AC55" s="1225"/>
      <c r="AD55" s="488"/>
      <c r="AE55" s="432"/>
      <c r="AF55" s="1156"/>
      <c r="AG55" s="1157"/>
      <c r="AH55" s="52"/>
      <c r="AI55" s="52"/>
      <c r="AJ55" s="52"/>
      <c r="AK55" s="52"/>
      <c r="AL55" s="54"/>
      <c r="AM55" s="1088" t="str">
        <f aca="true" t="shared" si="14" ref="AM55:AM64">IF(AND(AH55&lt;&gt;"",AI55&lt;&gt;"",AJ55&lt;&gt;"",AK55&lt;&gt;"",AL55&lt;&gt;""),AD55*$AF$55*(((AH55/C55)+((2*AVERAGE(AI55:AL55))/C55))/3),"-")</f>
        <v>-</v>
      </c>
      <c r="AN55" s="1088"/>
      <c r="AO55" s="1090" t="str">
        <f aca="true" t="shared" si="15" ref="AO55:AO64">IF(AM55="-","-",AM55/K55)</f>
        <v>-</v>
      </c>
      <c r="AP55" s="1090"/>
      <c r="AQ55" s="399"/>
      <c r="AR55" s="399"/>
      <c r="AS55" s="1224" t="str">
        <f>IF(AND(AM55&lt;&gt;"-",AQ55&lt;&gt;""),(AM55-AQ55)/AQ55,"-")</f>
        <v>-</v>
      </c>
      <c r="AT55" s="1224"/>
      <c r="AU55" s="1224" t="str">
        <f>IF(OR(AM55="-",V55="-"),"-",(AM55-V55)/V55)</f>
        <v>-</v>
      </c>
      <c r="AV55" s="1225"/>
    </row>
    <row r="56" spans="1:48" ht="15" customHeight="1">
      <c r="A56" s="488"/>
      <c r="B56" s="432"/>
      <c r="C56" s="431"/>
      <c r="D56" s="432"/>
      <c r="E56" s="431"/>
      <c r="F56" s="1089"/>
      <c r="G56" s="431"/>
      <c r="H56" s="432"/>
      <c r="I56" s="431"/>
      <c r="J56" s="1089"/>
      <c r="K56" s="431"/>
      <c r="L56" s="433"/>
      <c r="M56" s="432"/>
      <c r="N56" s="1089"/>
      <c r="O56" s="1118"/>
      <c r="P56" s="1119"/>
      <c r="Q56" s="52"/>
      <c r="R56" s="52"/>
      <c r="S56" s="52"/>
      <c r="T56" s="52"/>
      <c r="U56" s="54"/>
      <c r="V56" s="1088" t="str">
        <f aca="true" t="shared" si="16" ref="V56:V64">IF(AND(Q56&lt;&gt;"",R56&lt;&gt;"",S56&lt;&gt;"",T56&lt;&gt;"",U56&lt;&gt;""),M56*$O$55*(((Q56/C56)+((2*AVERAGE(R56:U56))/C56))/3),"-")</f>
        <v>-</v>
      </c>
      <c r="W56" s="1088"/>
      <c r="X56" s="1090" t="str">
        <f aca="true" t="shared" si="17" ref="X56:X64">IF(V56="-","-",V56/K56)</f>
        <v>-</v>
      </c>
      <c r="Y56" s="1091"/>
      <c r="Z56" s="399"/>
      <c r="AA56" s="399"/>
      <c r="AB56" s="1224" t="str">
        <f aca="true" t="shared" si="18" ref="AB56:AB64">IF(AND(V56&lt;&gt;"-",Z56&lt;&gt;""),(V56-Z56)/Z56,"-")</f>
        <v>-</v>
      </c>
      <c r="AC56" s="1225"/>
      <c r="AD56" s="488"/>
      <c r="AE56" s="432"/>
      <c r="AF56" s="1118"/>
      <c r="AG56" s="1119"/>
      <c r="AH56" s="52"/>
      <c r="AI56" s="52"/>
      <c r="AJ56" s="52"/>
      <c r="AK56" s="52"/>
      <c r="AL56" s="54"/>
      <c r="AM56" s="1088" t="str">
        <f t="shared" si="14"/>
        <v>-</v>
      </c>
      <c r="AN56" s="1088"/>
      <c r="AO56" s="1090" t="str">
        <f t="shared" si="15"/>
        <v>-</v>
      </c>
      <c r="AP56" s="1090"/>
      <c r="AQ56" s="399"/>
      <c r="AR56" s="399"/>
      <c r="AS56" s="1224" t="str">
        <f aca="true" t="shared" si="19" ref="AS56:AS64">IF(AND(AM56&lt;&gt;"-",AQ56&lt;&gt;""),(AM56-AQ56)/AQ56,"-")</f>
        <v>-</v>
      </c>
      <c r="AT56" s="1224"/>
      <c r="AU56" s="1224" t="str">
        <f aca="true" t="shared" si="20" ref="AU56:AU64">IF(OR(AM56="-",V56="-"),"-",(AM56-V56)/V56)</f>
        <v>-</v>
      </c>
      <c r="AV56" s="1225"/>
    </row>
    <row r="57" spans="1:48" ht="15" customHeight="1">
      <c r="A57" s="488"/>
      <c r="B57" s="432"/>
      <c r="C57" s="431"/>
      <c r="D57" s="432"/>
      <c r="E57" s="431"/>
      <c r="F57" s="1089"/>
      <c r="G57" s="431"/>
      <c r="H57" s="432"/>
      <c r="I57" s="431"/>
      <c r="J57" s="1089"/>
      <c r="K57" s="431"/>
      <c r="L57" s="433"/>
      <c r="M57" s="432"/>
      <c r="N57" s="1089"/>
      <c r="O57" s="1118"/>
      <c r="P57" s="1119"/>
      <c r="Q57" s="52"/>
      <c r="R57" s="52"/>
      <c r="S57" s="52"/>
      <c r="T57" s="52"/>
      <c r="U57" s="54"/>
      <c r="V57" s="1088" t="str">
        <f t="shared" si="16"/>
        <v>-</v>
      </c>
      <c r="W57" s="1088"/>
      <c r="X57" s="1090" t="str">
        <f t="shared" si="17"/>
        <v>-</v>
      </c>
      <c r="Y57" s="1091"/>
      <c r="Z57" s="399"/>
      <c r="AA57" s="399"/>
      <c r="AB57" s="1224" t="str">
        <f t="shared" si="18"/>
        <v>-</v>
      </c>
      <c r="AC57" s="1225"/>
      <c r="AD57" s="488"/>
      <c r="AE57" s="432"/>
      <c r="AF57" s="1118"/>
      <c r="AG57" s="1119"/>
      <c r="AH57" s="52"/>
      <c r="AI57" s="52"/>
      <c r="AJ57" s="52"/>
      <c r="AK57" s="52"/>
      <c r="AL57" s="54"/>
      <c r="AM57" s="1088" t="str">
        <f t="shared" si="14"/>
        <v>-</v>
      </c>
      <c r="AN57" s="1088"/>
      <c r="AO57" s="1090" t="str">
        <f t="shared" si="15"/>
        <v>-</v>
      </c>
      <c r="AP57" s="1090"/>
      <c r="AQ57" s="399"/>
      <c r="AR57" s="399"/>
      <c r="AS57" s="1224" t="str">
        <f t="shared" si="19"/>
        <v>-</v>
      </c>
      <c r="AT57" s="1224"/>
      <c r="AU57" s="1224" t="str">
        <f t="shared" si="20"/>
        <v>-</v>
      </c>
      <c r="AV57" s="1225"/>
    </row>
    <row r="58" spans="1:48" ht="15" customHeight="1">
      <c r="A58" s="488"/>
      <c r="B58" s="432"/>
      <c r="C58" s="431"/>
      <c r="D58" s="432"/>
      <c r="E58" s="431"/>
      <c r="F58" s="1089"/>
      <c r="G58" s="431"/>
      <c r="H58" s="432"/>
      <c r="I58" s="431"/>
      <c r="J58" s="1089"/>
      <c r="K58" s="431"/>
      <c r="L58" s="433"/>
      <c r="M58" s="432"/>
      <c r="N58" s="1089"/>
      <c r="O58" s="1118"/>
      <c r="P58" s="1119"/>
      <c r="Q58" s="52"/>
      <c r="R58" s="52"/>
      <c r="S58" s="52"/>
      <c r="T58" s="52"/>
      <c r="U58" s="54"/>
      <c r="V58" s="1088" t="str">
        <f t="shared" si="16"/>
        <v>-</v>
      </c>
      <c r="W58" s="1088"/>
      <c r="X58" s="1090" t="str">
        <f t="shared" si="17"/>
        <v>-</v>
      </c>
      <c r="Y58" s="1091"/>
      <c r="Z58" s="399"/>
      <c r="AA58" s="399"/>
      <c r="AB58" s="1224" t="str">
        <f t="shared" si="18"/>
        <v>-</v>
      </c>
      <c r="AC58" s="1225"/>
      <c r="AD58" s="488"/>
      <c r="AE58" s="432"/>
      <c r="AF58" s="1118"/>
      <c r="AG58" s="1119"/>
      <c r="AH58" s="52"/>
      <c r="AI58" s="52"/>
      <c r="AJ58" s="52"/>
      <c r="AK58" s="52"/>
      <c r="AL58" s="54"/>
      <c r="AM58" s="1088" t="str">
        <f t="shared" si="14"/>
        <v>-</v>
      </c>
      <c r="AN58" s="1088"/>
      <c r="AO58" s="1090" t="str">
        <f t="shared" si="15"/>
        <v>-</v>
      </c>
      <c r="AP58" s="1090"/>
      <c r="AQ58" s="399"/>
      <c r="AR58" s="399"/>
      <c r="AS58" s="1224" t="str">
        <f t="shared" si="19"/>
        <v>-</v>
      </c>
      <c r="AT58" s="1224"/>
      <c r="AU58" s="1224" t="str">
        <f t="shared" si="20"/>
        <v>-</v>
      </c>
      <c r="AV58" s="1225"/>
    </row>
    <row r="59" spans="1:48" ht="15" customHeight="1">
      <c r="A59" s="488"/>
      <c r="B59" s="432"/>
      <c r="C59" s="431"/>
      <c r="D59" s="432"/>
      <c r="E59" s="431"/>
      <c r="F59" s="1089"/>
      <c r="G59" s="431"/>
      <c r="H59" s="432"/>
      <c r="I59" s="431"/>
      <c r="J59" s="1089"/>
      <c r="K59" s="431"/>
      <c r="L59" s="433"/>
      <c r="M59" s="432"/>
      <c r="N59" s="1089"/>
      <c r="O59" s="1118"/>
      <c r="P59" s="1119"/>
      <c r="Q59" s="52"/>
      <c r="R59" s="52"/>
      <c r="S59" s="52"/>
      <c r="T59" s="52"/>
      <c r="U59" s="54"/>
      <c r="V59" s="1088" t="str">
        <f t="shared" si="16"/>
        <v>-</v>
      </c>
      <c r="W59" s="1088"/>
      <c r="X59" s="1090" t="str">
        <f t="shared" si="17"/>
        <v>-</v>
      </c>
      <c r="Y59" s="1091"/>
      <c r="Z59" s="399"/>
      <c r="AA59" s="399"/>
      <c r="AB59" s="1224" t="str">
        <f t="shared" si="18"/>
        <v>-</v>
      </c>
      <c r="AC59" s="1225"/>
      <c r="AD59" s="488"/>
      <c r="AE59" s="432"/>
      <c r="AF59" s="1118"/>
      <c r="AG59" s="1119"/>
      <c r="AH59" s="52"/>
      <c r="AI59" s="52"/>
      <c r="AJ59" s="52"/>
      <c r="AK59" s="52"/>
      <c r="AL59" s="54"/>
      <c r="AM59" s="1088" t="str">
        <f t="shared" si="14"/>
        <v>-</v>
      </c>
      <c r="AN59" s="1088"/>
      <c r="AO59" s="1090" t="str">
        <f t="shared" si="15"/>
        <v>-</v>
      </c>
      <c r="AP59" s="1090"/>
      <c r="AQ59" s="399"/>
      <c r="AR59" s="399"/>
      <c r="AS59" s="1224" t="str">
        <f t="shared" si="19"/>
        <v>-</v>
      </c>
      <c r="AT59" s="1224"/>
      <c r="AU59" s="1224" t="str">
        <f t="shared" si="20"/>
        <v>-</v>
      </c>
      <c r="AV59" s="1225"/>
    </row>
    <row r="60" spans="1:48" ht="15" customHeight="1">
      <c r="A60" s="488"/>
      <c r="B60" s="432"/>
      <c r="C60" s="431"/>
      <c r="D60" s="432"/>
      <c r="E60" s="431"/>
      <c r="F60" s="1089"/>
      <c r="G60" s="431"/>
      <c r="H60" s="432"/>
      <c r="I60" s="431"/>
      <c r="J60" s="1089"/>
      <c r="K60" s="431"/>
      <c r="L60" s="433"/>
      <c r="M60" s="432"/>
      <c r="N60" s="1089"/>
      <c r="O60" s="1118"/>
      <c r="P60" s="1119"/>
      <c r="Q60" s="52"/>
      <c r="R60" s="52"/>
      <c r="S60" s="52"/>
      <c r="T60" s="52"/>
      <c r="U60" s="54"/>
      <c r="V60" s="1088" t="str">
        <f t="shared" si="16"/>
        <v>-</v>
      </c>
      <c r="W60" s="1088"/>
      <c r="X60" s="1090" t="str">
        <f t="shared" si="17"/>
        <v>-</v>
      </c>
      <c r="Y60" s="1091"/>
      <c r="Z60" s="399"/>
      <c r="AA60" s="399"/>
      <c r="AB60" s="1224" t="str">
        <f t="shared" si="18"/>
        <v>-</v>
      </c>
      <c r="AC60" s="1225"/>
      <c r="AD60" s="488"/>
      <c r="AE60" s="432"/>
      <c r="AF60" s="1118"/>
      <c r="AG60" s="1119"/>
      <c r="AH60" s="52"/>
      <c r="AI60" s="52"/>
      <c r="AJ60" s="52"/>
      <c r="AK60" s="52"/>
      <c r="AL60" s="54"/>
      <c r="AM60" s="1088" t="str">
        <f t="shared" si="14"/>
        <v>-</v>
      </c>
      <c r="AN60" s="1088"/>
      <c r="AO60" s="1090" t="str">
        <f t="shared" si="15"/>
        <v>-</v>
      </c>
      <c r="AP60" s="1090"/>
      <c r="AQ60" s="399"/>
      <c r="AR60" s="399"/>
      <c r="AS60" s="1224" t="str">
        <f t="shared" si="19"/>
        <v>-</v>
      </c>
      <c r="AT60" s="1224"/>
      <c r="AU60" s="1224" t="str">
        <f t="shared" si="20"/>
        <v>-</v>
      </c>
      <c r="AV60" s="1225"/>
    </row>
    <row r="61" spans="1:48" ht="15" customHeight="1">
      <c r="A61" s="488"/>
      <c r="B61" s="432"/>
      <c r="C61" s="431"/>
      <c r="D61" s="432"/>
      <c r="E61" s="431"/>
      <c r="F61" s="1089"/>
      <c r="G61" s="431"/>
      <c r="H61" s="432"/>
      <c r="I61" s="431"/>
      <c r="J61" s="1089"/>
      <c r="K61" s="431"/>
      <c r="L61" s="433"/>
      <c r="M61" s="432"/>
      <c r="N61" s="1089"/>
      <c r="O61" s="1118"/>
      <c r="P61" s="1119"/>
      <c r="Q61" s="52"/>
      <c r="R61" s="52"/>
      <c r="S61" s="52"/>
      <c r="T61" s="52"/>
      <c r="U61" s="54"/>
      <c r="V61" s="1088" t="str">
        <f t="shared" si="16"/>
        <v>-</v>
      </c>
      <c r="W61" s="1088"/>
      <c r="X61" s="1090" t="str">
        <f t="shared" si="17"/>
        <v>-</v>
      </c>
      <c r="Y61" s="1091"/>
      <c r="Z61" s="399"/>
      <c r="AA61" s="399"/>
      <c r="AB61" s="1224" t="str">
        <f t="shared" si="18"/>
        <v>-</v>
      </c>
      <c r="AC61" s="1225"/>
      <c r="AD61" s="488"/>
      <c r="AE61" s="432"/>
      <c r="AF61" s="1118"/>
      <c r="AG61" s="1119"/>
      <c r="AH61" s="52"/>
      <c r="AI61" s="52"/>
      <c r="AJ61" s="52"/>
      <c r="AK61" s="52"/>
      <c r="AL61" s="54"/>
      <c r="AM61" s="1088" t="str">
        <f t="shared" si="14"/>
        <v>-</v>
      </c>
      <c r="AN61" s="1088"/>
      <c r="AO61" s="1090" t="str">
        <f t="shared" si="15"/>
        <v>-</v>
      </c>
      <c r="AP61" s="1090"/>
      <c r="AQ61" s="399"/>
      <c r="AR61" s="399"/>
      <c r="AS61" s="1224" t="str">
        <f t="shared" si="19"/>
        <v>-</v>
      </c>
      <c r="AT61" s="1224"/>
      <c r="AU61" s="1224" t="str">
        <f t="shared" si="20"/>
        <v>-</v>
      </c>
      <c r="AV61" s="1225"/>
    </row>
    <row r="62" spans="1:48" ht="15" customHeight="1">
      <c r="A62" s="488"/>
      <c r="B62" s="432"/>
      <c r="C62" s="431"/>
      <c r="D62" s="432"/>
      <c r="E62" s="431"/>
      <c r="F62" s="1089"/>
      <c r="G62" s="431"/>
      <c r="H62" s="432"/>
      <c r="I62" s="431"/>
      <c r="J62" s="1089"/>
      <c r="K62" s="431"/>
      <c r="L62" s="433"/>
      <c r="M62" s="432"/>
      <c r="N62" s="1089"/>
      <c r="O62" s="1118"/>
      <c r="P62" s="1119"/>
      <c r="Q62" s="52"/>
      <c r="R62" s="52"/>
      <c r="S62" s="52"/>
      <c r="T62" s="52"/>
      <c r="U62" s="54"/>
      <c r="V62" s="1088" t="str">
        <f t="shared" si="16"/>
        <v>-</v>
      </c>
      <c r="W62" s="1088"/>
      <c r="X62" s="1090" t="str">
        <f t="shared" si="17"/>
        <v>-</v>
      </c>
      <c r="Y62" s="1091"/>
      <c r="Z62" s="399"/>
      <c r="AA62" s="399"/>
      <c r="AB62" s="1224" t="str">
        <f t="shared" si="18"/>
        <v>-</v>
      </c>
      <c r="AC62" s="1225"/>
      <c r="AD62" s="488"/>
      <c r="AE62" s="432"/>
      <c r="AF62" s="1118"/>
      <c r="AG62" s="1119"/>
      <c r="AH62" s="52"/>
      <c r="AI62" s="52"/>
      <c r="AJ62" s="52"/>
      <c r="AK62" s="52"/>
      <c r="AL62" s="54"/>
      <c r="AM62" s="1088" t="str">
        <f t="shared" si="14"/>
        <v>-</v>
      </c>
      <c r="AN62" s="1088"/>
      <c r="AO62" s="1090" t="str">
        <f t="shared" si="15"/>
        <v>-</v>
      </c>
      <c r="AP62" s="1090"/>
      <c r="AQ62" s="399"/>
      <c r="AR62" s="399"/>
      <c r="AS62" s="1224" t="str">
        <f t="shared" si="19"/>
        <v>-</v>
      </c>
      <c r="AT62" s="1224"/>
      <c r="AU62" s="1224" t="str">
        <f t="shared" si="20"/>
        <v>-</v>
      </c>
      <c r="AV62" s="1225"/>
    </row>
    <row r="63" spans="1:48" ht="15" customHeight="1">
      <c r="A63" s="488"/>
      <c r="B63" s="432"/>
      <c r="C63" s="431"/>
      <c r="D63" s="432"/>
      <c r="E63" s="431"/>
      <c r="F63" s="1089"/>
      <c r="G63" s="431"/>
      <c r="H63" s="432"/>
      <c r="I63" s="431"/>
      <c r="J63" s="1089"/>
      <c r="K63" s="431"/>
      <c r="L63" s="433"/>
      <c r="M63" s="432"/>
      <c r="N63" s="1089"/>
      <c r="O63" s="1118"/>
      <c r="P63" s="1119"/>
      <c r="Q63" s="52"/>
      <c r="R63" s="52"/>
      <c r="S63" s="52"/>
      <c r="T63" s="52"/>
      <c r="U63" s="54"/>
      <c r="V63" s="1088" t="str">
        <f t="shared" si="16"/>
        <v>-</v>
      </c>
      <c r="W63" s="1088"/>
      <c r="X63" s="1090" t="str">
        <f t="shared" si="17"/>
        <v>-</v>
      </c>
      <c r="Y63" s="1091"/>
      <c r="Z63" s="399"/>
      <c r="AA63" s="399"/>
      <c r="AB63" s="1224" t="str">
        <f t="shared" si="18"/>
        <v>-</v>
      </c>
      <c r="AC63" s="1225"/>
      <c r="AD63" s="488"/>
      <c r="AE63" s="432"/>
      <c r="AF63" s="1118"/>
      <c r="AG63" s="1119"/>
      <c r="AH63" s="52"/>
      <c r="AI63" s="52"/>
      <c r="AJ63" s="52"/>
      <c r="AK63" s="52"/>
      <c r="AL63" s="54"/>
      <c r="AM63" s="1088" t="str">
        <f t="shared" si="14"/>
        <v>-</v>
      </c>
      <c r="AN63" s="1088"/>
      <c r="AO63" s="1090" t="str">
        <f t="shared" si="15"/>
        <v>-</v>
      </c>
      <c r="AP63" s="1090"/>
      <c r="AQ63" s="399"/>
      <c r="AR63" s="399"/>
      <c r="AS63" s="1224" t="str">
        <f t="shared" si="19"/>
        <v>-</v>
      </c>
      <c r="AT63" s="1224"/>
      <c r="AU63" s="1224" t="str">
        <f t="shared" si="20"/>
        <v>-</v>
      </c>
      <c r="AV63" s="1225"/>
    </row>
    <row r="64" spans="1:48" ht="15" customHeight="1" thickBot="1">
      <c r="A64" s="511"/>
      <c r="B64" s="1189"/>
      <c r="C64" s="1097"/>
      <c r="D64" s="1189"/>
      <c r="E64" s="1097"/>
      <c r="F64" s="1098"/>
      <c r="G64" s="1097"/>
      <c r="H64" s="1189"/>
      <c r="I64" s="1097"/>
      <c r="J64" s="1098"/>
      <c r="K64" s="1097"/>
      <c r="L64" s="1193"/>
      <c r="M64" s="1189"/>
      <c r="N64" s="1098"/>
      <c r="O64" s="1219"/>
      <c r="P64" s="1220"/>
      <c r="Q64" s="190"/>
      <c r="R64" s="190"/>
      <c r="S64" s="190"/>
      <c r="T64" s="190"/>
      <c r="U64" s="191"/>
      <c r="V64" s="1088" t="str">
        <f t="shared" si="16"/>
        <v>-</v>
      </c>
      <c r="W64" s="1088"/>
      <c r="X64" s="1090" t="str">
        <f t="shared" si="17"/>
        <v>-</v>
      </c>
      <c r="Y64" s="1091"/>
      <c r="Z64" s="405"/>
      <c r="AA64" s="405"/>
      <c r="AB64" s="1230" t="str">
        <f t="shared" si="18"/>
        <v>-</v>
      </c>
      <c r="AC64" s="1231"/>
      <c r="AD64" s="488"/>
      <c r="AE64" s="432"/>
      <c r="AF64" s="1219"/>
      <c r="AG64" s="1220"/>
      <c r="AH64" s="52"/>
      <c r="AI64" s="52"/>
      <c r="AJ64" s="52"/>
      <c r="AK64" s="52"/>
      <c r="AL64" s="54"/>
      <c r="AM64" s="1088" t="str">
        <f t="shared" si="14"/>
        <v>-</v>
      </c>
      <c r="AN64" s="1088"/>
      <c r="AO64" s="1090" t="str">
        <f t="shared" si="15"/>
        <v>-</v>
      </c>
      <c r="AP64" s="1090"/>
      <c r="AQ64" s="399"/>
      <c r="AR64" s="399"/>
      <c r="AS64" s="1224" t="str">
        <f t="shared" si="19"/>
        <v>-</v>
      </c>
      <c r="AT64" s="1224"/>
      <c r="AU64" s="1224" t="str">
        <f t="shared" si="20"/>
        <v>-</v>
      </c>
      <c r="AV64" s="1225"/>
    </row>
    <row r="65" spans="1:48" ht="15" customHeight="1">
      <c r="A65" s="1099" t="s">
        <v>246</v>
      </c>
      <c r="B65" s="1100"/>
      <c r="C65" s="1100"/>
      <c r="D65" s="1100"/>
      <c r="E65" s="1100"/>
      <c r="F65" s="1100"/>
      <c r="G65" s="1100"/>
      <c r="H65" s="1100"/>
      <c r="I65" s="1100"/>
      <c r="J65" s="1100"/>
      <c r="K65" s="1100"/>
      <c r="L65" s="1100"/>
      <c r="M65" s="1221" t="s">
        <v>297</v>
      </c>
      <c r="N65" s="1222"/>
      <c r="O65" s="1222"/>
      <c r="P65" s="1222"/>
      <c r="Q65" s="1222"/>
      <c r="R65" s="1222"/>
      <c r="S65" s="1222"/>
      <c r="T65" s="1222"/>
      <c r="U65" s="1222"/>
      <c r="V65" s="1222"/>
      <c r="W65" s="1222"/>
      <c r="X65" s="1222"/>
      <c r="Y65" s="1222"/>
      <c r="Z65" s="1222"/>
      <c r="AA65" s="1222"/>
      <c r="AB65" s="1222"/>
      <c r="AC65" s="1223"/>
      <c r="AD65" s="1221" t="s">
        <v>8</v>
      </c>
      <c r="AE65" s="1222"/>
      <c r="AF65" s="1222"/>
      <c r="AG65" s="1222"/>
      <c r="AH65" s="1222"/>
      <c r="AI65" s="1222"/>
      <c r="AJ65" s="1222"/>
      <c r="AK65" s="1222"/>
      <c r="AL65" s="1222"/>
      <c r="AM65" s="1222"/>
      <c r="AN65" s="1222"/>
      <c r="AO65" s="1222"/>
      <c r="AP65" s="1222"/>
      <c r="AQ65" s="1222"/>
      <c r="AR65" s="1222"/>
      <c r="AS65" s="1222"/>
      <c r="AT65" s="1222"/>
      <c r="AU65" s="1222"/>
      <c r="AV65" s="1223"/>
    </row>
    <row r="66" spans="1:48" ht="15" customHeight="1" thickBot="1">
      <c r="A66" s="1102"/>
      <c r="B66" s="1103"/>
      <c r="C66" s="1103"/>
      <c r="D66" s="1103"/>
      <c r="E66" s="1103"/>
      <c r="F66" s="1103"/>
      <c r="G66" s="1103"/>
      <c r="H66" s="1103"/>
      <c r="I66" s="1103"/>
      <c r="J66" s="1103"/>
      <c r="K66" s="1103"/>
      <c r="L66" s="1103"/>
      <c r="M66" s="1114" t="s">
        <v>339</v>
      </c>
      <c r="N66" s="1115"/>
      <c r="O66" s="1115"/>
      <c r="P66" s="1163"/>
      <c r="Q66" s="1115" t="s">
        <v>187</v>
      </c>
      <c r="R66" s="1115"/>
      <c r="S66" s="1115"/>
      <c r="T66" s="1115"/>
      <c r="U66" s="1115"/>
      <c r="V66" s="1115" t="s">
        <v>169</v>
      </c>
      <c r="W66" s="1115"/>
      <c r="X66" s="1115"/>
      <c r="Y66" s="1115"/>
      <c r="Z66" s="1115" t="s">
        <v>170</v>
      </c>
      <c r="AA66" s="1115"/>
      <c r="AB66" s="1115"/>
      <c r="AC66" s="1122"/>
      <c r="AD66" s="1236" t="s">
        <v>171</v>
      </c>
      <c r="AE66" s="1164"/>
      <c r="AF66" s="1164"/>
      <c r="AG66" s="1235"/>
      <c r="AH66" s="1114" t="s">
        <v>187</v>
      </c>
      <c r="AI66" s="1115"/>
      <c r="AJ66" s="1115"/>
      <c r="AK66" s="1115"/>
      <c r="AL66" s="1115"/>
      <c r="AM66" s="1115" t="s">
        <v>169</v>
      </c>
      <c r="AN66" s="1115"/>
      <c r="AO66" s="1115"/>
      <c r="AP66" s="1115"/>
      <c r="AQ66" s="1115" t="s">
        <v>188</v>
      </c>
      <c r="AR66" s="1115"/>
      <c r="AS66" s="1163" t="s">
        <v>170</v>
      </c>
      <c r="AT66" s="1164"/>
      <c r="AU66" s="1164"/>
      <c r="AV66" s="1235"/>
    </row>
    <row r="67" spans="1:48" ht="15" customHeight="1">
      <c r="A67" s="1141" t="s">
        <v>172</v>
      </c>
      <c r="B67" s="1106"/>
      <c r="C67" s="1105" t="s">
        <v>12</v>
      </c>
      <c r="D67" s="1139"/>
      <c r="E67" s="1105" t="s">
        <v>175</v>
      </c>
      <c r="F67" s="1106"/>
      <c r="G67" s="1105" t="s">
        <v>176</v>
      </c>
      <c r="H67" s="1106"/>
      <c r="I67" s="1105" t="s">
        <v>136</v>
      </c>
      <c r="J67" s="1106"/>
      <c r="K67" s="1169" t="s">
        <v>177</v>
      </c>
      <c r="L67" s="1170"/>
      <c r="M67" s="1141" t="s">
        <v>173</v>
      </c>
      <c r="N67" s="1139"/>
      <c r="O67" s="1106" t="s">
        <v>174</v>
      </c>
      <c r="P67" s="1139"/>
      <c r="Q67" s="1228" t="s">
        <v>189</v>
      </c>
      <c r="R67" s="1228" t="s">
        <v>190</v>
      </c>
      <c r="S67" s="1228" t="s">
        <v>191</v>
      </c>
      <c r="T67" s="1228" t="s">
        <v>192</v>
      </c>
      <c r="U67" s="1228" t="s">
        <v>193</v>
      </c>
      <c r="V67" s="1237" t="s">
        <v>194</v>
      </c>
      <c r="W67" s="1237"/>
      <c r="X67" s="1237" t="s">
        <v>201</v>
      </c>
      <c r="Y67" s="1237"/>
      <c r="Z67" s="1226" t="s">
        <v>196</v>
      </c>
      <c r="AA67" s="1226"/>
      <c r="AB67" s="1226" t="s">
        <v>197</v>
      </c>
      <c r="AC67" s="1227"/>
      <c r="AD67" s="1141" t="s">
        <v>173</v>
      </c>
      <c r="AE67" s="1139"/>
      <c r="AF67" s="1106" t="s">
        <v>174</v>
      </c>
      <c r="AG67" s="1139"/>
      <c r="AH67" s="1234" t="s">
        <v>189</v>
      </c>
      <c r="AI67" s="1234" t="s">
        <v>190</v>
      </c>
      <c r="AJ67" s="1234" t="s">
        <v>191</v>
      </c>
      <c r="AK67" s="1234" t="s">
        <v>192</v>
      </c>
      <c r="AL67" s="1234" t="s">
        <v>193</v>
      </c>
      <c r="AM67" s="1240" t="s">
        <v>194</v>
      </c>
      <c r="AN67" s="1240"/>
      <c r="AO67" s="1240" t="s">
        <v>195</v>
      </c>
      <c r="AP67" s="1240"/>
      <c r="AQ67" s="1234" t="s">
        <v>196</v>
      </c>
      <c r="AR67" s="1234"/>
      <c r="AS67" s="1234" t="s">
        <v>197</v>
      </c>
      <c r="AT67" s="1234"/>
      <c r="AU67" s="1234" t="s">
        <v>198</v>
      </c>
      <c r="AV67" s="1239"/>
    </row>
    <row r="68" spans="1:48" ht="15" customHeight="1">
      <c r="A68" s="1207"/>
      <c r="B68" s="1208"/>
      <c r="C68" s="1209"/>
      <c r="D68" s="1210"/>
      <c r="E68" s="1209"/>
      <c r="F68" s="1208"/>
      <c r="G68" s="1209"/>
      <c r="H68" s="1208"/>
      <c r="I68" s="1209"/>
      <c r="J68" s="1208"/>
      <c r="K68" s="1186"/>
      <c r="L68" s="1238"/>
      <c r="M68" s="1207"/>
      <c r="N68" s="1210"/>
      <c r="O68" s="1208"/>
      <c r="P68" s="1210"/>
      <c r="Q68" s="1228"/>
      <c r="R68" s="1228"/>
      <c r="S68" s="1228"/>
      <c r="T68" s="1228"/>
      <c r="U68" s="1228"/>
      <c r="V68" s="1237"/>
      <c r="W68" s="1237"/>
      <c r="X68" s="1237"/>
      <c r="Y68" s="1237"/>
      <c r="Z68" s="1228"/>
      <c r="AA68" s="1228"/>
      <c r="AB68" s="1228"/>
      <c r="AC68" s="1229"/>
      <c r="AD68" s="1207"/>
      <c r="AE68" s="1210"/>
      <c r="AF68" s="1208"/>
      <c r="AG68" s="1210"/>
      <c r="AH68" s="1228"/>
      <c r="AI68" s="1228"/>
      <c r="AJ68" s="1228"/>
      <c r="AK68" s="1228"/>
      <c r="AL68" s="1228"/>
      <c r="AM68" s="1237"/>
      <c r="AN68" s="1237"/>
      <c r="AO68" s="1237"/>
      <c r="AP68" s="1237"/>
      <c r="AQ68" s="1228"/>
      <c r="AR68" s="1228"/>
      <c r="AS68" s="1228"/>
      <c r="AT68" s="1228"/>
      <c r="AU68" s="1228"/>
      <c r="AV68" s="1229"/>
    </row>
    <row r="69" spans="1:48" ht="15" customHeight="1">
      <c r="A69" s="1142"/>
      <c r="B69" s="1108"/>
      <c r="C69" s="1107"/>
      <c r="D69" s="1140"/>
      <c r="E69" s="1107"/>
      <c r="F69" s="1108"/>
      <c r="G69" s="1107"/>
      <c r="H69" s="1108"/>
      <c r="I69" s="1107"/>
      <c r="J69" s="1108"/>
      <c r="K69" s="1171"/>
      <c r="L69" s="1172"/>
      <c r="M69" s="1142"/>
      <c r="N69" s="1140"/>
      <c r="O69" s="1108"/>
      <c r="P69" s="1140"/>
      <c r="Q69" s="1228"/>
      <c r="R69" s="1228"/>
      <c r="S69" s="1228"/>
      <c r="T69" s="1228"/>
      <c r="U69" s="1228"/>
      <c r="V69" s="1237"/>
      <c r="W69" s="1237"/>
      <c r="X69" s="1237"/>
      <c r="Y69" s="1237"/>
      <c r="Z69" s="1228"/>
      <c r="AA69" s="1228"/>
      <c r="AB69" s="1228"/>
      <c r="AC69" s="1229"/>
      <c r="AD69" s="1142"/>
      <c r="AE69" s="1140"/>
      <c r="AF69" s="1108"/>
      <c r="AG69" s="1140"/>
      <c r="AH69" s="1228"/>
      <c r="AI69" s="1228"/>
      <c r="AJ69" s="1228"/>
      <c r="AK69" s="1228"/>
      <c r="AL69" s="1228"/>
      <c r="AM69" s="1237"/>
      <c r="AN69" s="1237"/>
      <c r="AO69" s="1237"/>
      <c r="AP69" s="1237"/>
      <c r="AQ69" s="1228"/>
      <c r="AR69" s="1228"/>
      <c r="AS69" s="1228"/>
      <c r="AT69" s="1228"/>
      <c r="AU69" s="1228"/>
      <c r="AV69" s="1229"/>
    </row>
    <row r="70" spans="1:48" ht="15" customHeight="1">
      <c r="A70" s="488"/>
      <c r="B70" s="432"/>
      <c r="C70" s="431"/>
      <c r="D70" s="432"/>
      <c r="E70" s="431"/>
      <c r="F70" s="1089"/>
      <c r="G70" s="431"/>
      <c r="H70" s="432"/>
      <c r="I70" s="431"/>
      <c r="J70" s="1089"/>
      <c r="K70" s="431"/>
      <c r="L70" s="433"/>
      <c r="M70" s="488"/>
      <c r="N70" s="1089"/>
      <c r="O70" s="1156"/>
      <c r="P70" s="1157"/>
      <c r="Q70" s="52"/>
      <c r="R70" s="52"/>
      <c r="S70" s="52"/>
      <c r="T70" s="52"/>
      <c r="U70" s="54"/>
      <c r="V70" s="1088" t="str">
        <f>IF(AND(Q70&lt;&gt;"",R70&lt;&gt;"",S70&lt;&gt;"",T70&lt;&gt;"",U70&lt;&gt;""),M70*$O$70*(((Q70/C70)+((2*AVERAGE(R70:U70))/C70))/3),"-")</f>
        <v>-</v>
      </c>
      <c r="W70" s="1088"/>
      <c r="X70" s="1090" t="str">
        <f>IF(V70="-","-",V70/K70)</f>
        <v>-</v>
      </c>
      <c r="Y70" s="1091"/>
      <c r="Z70" s="399"/>
      <c r="AA70" s="399"/>
      <c r="AB70" s="1224" t="str">
        <f>IF(AND(V70&lt;&gt;"-",Z70&lt;&gt;""),(V70-Z70)/Z70,"-")</f>
        <v>-</v>
      </c>
      <c r="AC70" s="1225"/>
      <c r="AD70" s="488"/>
      <c r="AE70" s="432"/>
      <c r="AF70" s="1156"/>
      <c r="AG70" s="1157"/>
      <c r="AH70" s="52"/>
      <c r="AI70" s="52"/>
      <c r="AJ70" s="52"/>
      <c r="AK70" s="52"/>
      <c r="AL70" s="54"/>
      <c r="AM70" s="1088" t="str">
        <f aca="true" t="shared" si="21" ref="AM70:AM79">IF(AND(AH70&lt;&gt;"",AI70&lt;&gt;"",AJ70&lt;&gt;"",AK70&lt;&gt;"",AL70&lt;&gt;""),AD70*$AF$70*(((AH70/C70)+((2*AVERAGE(AI70:AL70))/C70))/3),"-")</f>
        <v>-</v>
      </c>
      <c r="AN70" s="1088"/>
      <c r="AO70" s="1090" t="str">
        <f aca="true" t="shared" si="22" ref="AO70:AO79">IF(AM70="-","-",AM70/K70)</f>
        <v>-</v>
      </c>
      <c r="AP70" s="1090"/>
      <c r="AQ70" s="399"/>
      <c r="AR70" s="399"/>
      <c r="AS70" s="1224" t="str">
        <f>IF(AND(AM70&lt;&gt;"-",AQ70&lt;&gt;""),(AM70-AQ70)/AQ70,"-")</f>
        <v>-</v>
      </c>
      <c r="AT70" s="1224"/>
      <c r="AU70" s="1224" t="str">
        <f>IF(OR(AM70="-",V70="-"),"-",(AM70-V70)/V70)</f>
        <v>-</v>
      </c>
      <c r="AV70" s="1225"/>
    </row>
    <row r="71" spans="1:48" ht="15" customHeight="1">
      <c r="A71" s="488"/>
      <c r="B71" s="432"/>
      <c r="C71" s="431"/>
      <c r="D71" s="432"/>
      <c r="E71" s="431"/>
      <c r="F71" s="1089"/>
      <c r="G71" s="431"/>
      <c r="H71" s="432"/>
      <c r="I71" s="431"/>
      <c r="J71" s="1089"/>
      <c r="K71" s="431"/>
      <c r="L71" s="433"/>
      <c r="M71" s="488"/>
      <c r="N71" s="1089"/>
      <c r="O71" s="1118"/>
      <c r="P71" s="1119"/>
      <c r="Q71" s="52"/>
      <c r="R71" s="52"/>
      <c r="S71" s="52"/>
      <c r="T71" s="52"/>
      <c r="U71" s="54"/>
      <c r="V71" s="1088" t="str">
        <f aca="true" t="shared" si="23" ref="V71:V79">IF(AND(Q71&lt;&gt;"",R71&lt;&gt;"",S71&lt;&gt;"",T71&lt;&gt;"",U71&lt;&gt;""),M71*$O$70*(((Q71/C71)+((2*AVERAGE(R71:U71))/C71))/3),"-")</f>
        <v>-</v>
      </c>
      <c r="W71" s="1088"/>
      <c r="X71" s="1090" t="str">
        <f aca="true" t="shared" si="24" ref="X71:X79">IF(V71="-","-",V71/K71)</f>
        <v>-</v>
      </c>
      <c r="Y71" s="1091"/>
      <c r="Z71" s="399"/>
      <c r="AA71" s="399"/>
      <c r="AB71" s="1224" t="str">
        <f aca="true" t="shared" si="25" ref="AB71:AB79">IF(AND(V71&lt;&gt;"-",Z71&lt;&gt;""),(V71-Z71)/Z71,"-")</f>
        <v>-</v>
      </c>
      <c r="AC71" s="1225"/>
      <c r="AD71" s="488"/>
      <c r="AE71" s="432"/>
      <c r="AF71" s="1118"/>
      <c r="AG71" s="1119"/>
      <c r="AH71" s="52"/>
      <c r="AI71" s="52"/>
      <c r="AJ71" s="52"/>
      <c r="AK71" s="52"/>
      <c r="AL71" s="54"/>
      <c r="AM71" s="1088" t="str">
        <f t="shared" si="21"/>
        <v>-</v>
      </c>
      <c r="AN71" s="1088"/>
      <c r="AO71" s="1090" t="str">
        <f t="shared" si="22"/>
        <v>-</v>
      </c>
      <c r="AP71" s="1090"/>
      <c r="AQ71" s="399"/>
      <c r="AR71" s="399"/>
      <c r="AS71" s="1224" t="str">
        <f aca="true" t="shared" si="26" ref="AS71:AS79">IF(AND(AM71&lt;&gt;"-",AQ71&lt;&gt;""),(AM71-AQ71)/AQ71,"-")</f>
        <v>-</v>
      </c>
      <c r="AT71" s="1224"/>
      <c r="AU71" s="1224" t="str">
        <f aca="true" t="shared" si="27" ref="AU71:AU79">IF(OR(AM71="-",V71="-"),"-",(AM71-V71)/V71)</f>
        <v>-</v>
      </c>
      <c r="AV71" s="1225"/>
    </row>
    <row r="72" spans="1:48" ht="15" customHeight="1">
      <c r="A72" s="488"/>
      <c r="B72" s="432"/>
      <c r="C72" s="431"/>
      <c r="D72" s="432"/>
      <c r="E72" s="431"/>
      <c r="F72" s="1089"/>
      <c r="G72" s="431"/>
      <c r="H72" s="432"/>
      <c r="I72" s="431"/>
      <c r="J72" s="1089"/>
      <c r="K72" s="431"/>
      <c r="L72" s="433"/>
      <c r="M72" s="488"/>
      <c r="N72" s="1089"/>
      <c r="O72" s="1118"/>
      <c r="P72" s="1119"/>
      <c r="Q72" s="52"/>
      <c r="R72" s="52"/>
      <c r="S72" s="52"/>
      <c r="T72" s="52"/>
      <c r="U72" s="54"/>
      <c r="V72" s="1088" t="str">
        <f t="shared" si="23"/>
        <v>-</v>
      </c>
      <c r="W72" s="1088"/>
      <c r="X72" s="1090" t="str">
        <f t="shared" si="24"/>
        <v>-</v>
      </c>
      <c r="Y72" s="1091"/>
      <c r="Z72" s="399"/>
      <c r="AA72" s="399"/>
      <c r="AB72" s="1224" t="str">
        <f t="shared" si="25"/>
        <v>-</v>
      </c>
      <c r="AC72" s="1225"/>
      <c r="AD72" s="488"/>
      <c r="AE72" s="432"/>
      <c r="AF72" s="1118"/>
      <c r="AG72" s="1119"/>
      <c r="AH72" s="52"/>
      <c r="AI72" s="52"/>
      <c r="AJ72" s="52"/>
      <c r="AK72" s="52"/>
      <c r="AL72" s="54"/>
      <c r="AM72" s="1088" t="str">
        <f t="shared" si="21"/>
        <v>-</v>
      </c>
      <c r="AN72" s="1088"/>
      <c r="AO72" s="1090" t="str">
        <f t="shared" si="22"/>
        <v>-</v>
      </c>
      <c r="AP72" s="1090"/>
      <c r="AQ72" s="399"/>
      <c r="AR72" s="399"/>
      <c r="AS72" s="1224" t="str">
        <f t="shared" si="26"/>
        <v>-</v>
      </c>
      <c r="AT72" s="1224"/>
      <c r="AU72" s="1224" t="str">
        <f t="shared" si="27"/>
        <v>-</v>
      </c>
      <c r="AV72" s="1225"/>
    </row>
    <row r="73" spans="1:48" ht="15" customHeight="1">
      <c r="A73" s="488"/>
      <c r="B73" s="432"/>
      <c r="C73" s="431"/>
      <c r="D73" s="432"/>
      <c r="E73" s="431"/>
      <c r="F73" s="1089"/>
      <c r="G73" s="431"/>
      <c r="H73" s="432"/>
      <c r="I73" s="431"/>
      <c r="J73" s="1089"/>
      <c r="K73" s="431"/>
      <c r="L73" s="433"/>
      <c r="M73" s="488"/>
      <c r="N73" s="1089"/>
      <c r="O73" s="1118"/>
      <c r="P73" s="1119"/>
      <c r="Q73" s="52"/>
      <c r="R73" s="52"/>
      <c r="S73" s="52"/>
      <c r="T73" s="52"/>
      <c r="U73" s="54"/>
      <c r="V73" s="1088" t="str">
        <f t="shared" si="23"/>
        <v>-</v>
      </c>
      <c r="W73" s="1088"/>
      <c r="X73" s="1090" t="str">
        <f t="shared" si="24"/>
        <v>-</v>
      </c>
      <c r="Y73" s="1091"/>
      <c r="Z73" s="399"/>
      <c r="AA73" s="399"/>
      <c r="AB73" s="1224" t="str">
        <f t="shared" si="25"/>
        <v>-</v>
      </c>
      <c r="AC73" s="1225"/>
      <c r="AD73" s="488"/>
      <c r="AE73" s="432"/>
      <c r="AF73" s="1118"/>
      <c r="AG73" s="1119"/>
      <c r="AH73" s="52"/>
      <c r="AI73" s="52"/>
      <c r="AJ73" s="52"/>
      <c r="AK73" s="52"/>
      <c r="AL73" s="54"/>
      <c r="AM73" s="1088" t="str">
        <f t="shared" si="21"/>
        <v>-</v>
      </c>
      <c r="AN73" s="1088"/>
      <c r="AO73" s="1090" t="str">
        <f t="shared" si="22"/>
        <v>-</v>
      </c>
      <c r="AP73" s="1090"/>
      <c r="AQ73" s="399"/>
      <c r="AR73" s="399"/>
      <c r="AS73" s="1224" t="str">
        <f t="shared" si="26"/>
        <v>-</v>
      </c>
      <c r="AT73" s="1224"/>
      <c r="AU73" s="1224" t="str">
        <f t="shared" si="27"/>
        <v>-</v>
      </c>
      <c r="AV73" s="1225"/>
    </row>
    <row r="74" spans="1:48" ht="15" customHeight="1">
      <c r="A74" s="488"/>
      <c r="B74" s="432"/>
      <c r="C74" s="431"/>
      <c r="D74" s="432"/>
      <c r="E74" s="431"/>
      <c r="F74" s="1089"/>
      <c r="G74" s="431"/>
      <c r="H74" s="432"/>
      <c r="I74" s="431"/>
      <c r="J74" s="1089"/>
      <c r="K74" s="431"/>
      <c r="L74" s="433"/>
      <c r="M74" s="488"/>
      <c r="N74" s="1089"/>
      <c r="O74" s="1118"/>
      <c r="P74" s="1119"/>
      <c r="Q74" s="52"/>
      <c r="R74" s="52"/>
      <c r="S74" s="52"/>
      <c r="T74" s="52"/>
      <c r="U74" s="54"/>
      <c r="V74" s="1088" t="str">
        <f t="shared" si="23"/>
        <v>-</v>
      </c>
      <c r="W74" s="1088"/>
      <c r="X74" s="1090" t="str">
        <f t="shared" si="24"/>
        <v>-</v>
      </c>
      <c r="Y74" s="1091"/>
      <c r="Z74" s="399"/>
      <c r="AA74" s="399"/>
      <c r="AB74" s="1224" t="str">
        <f t="shared" si="25"/>
        <v>-</v>
      </c>
      <c r="AC74" s="1225"/>
      <c r="AD74" s="488"/>
      <c r="AE74" s="432"/>
      <c r="AF74" s="1118"/>
      <c r="AG74" s="1119"/>
      <c r="AH74" s="52"/>
      <c r="AI74" s="52"/>
      <c r="AJ74" s="52"/>
      <c r="AK74" s="52"/>
      <c r="AL74" s="54"/>
      <c r="AM74" s="1088" t="str">
        <f t="shared" si="21"/>
        <v>-</v>
      </c>
      <c r="AN74" s="1088"/>
      <c r="AO74" s="1090" t="str">
        <f t="shared" si="22"/>
        <v>-</v>
      </c>
      <c r="AP74" s="1090"/>
      <c r="AQ74" s="399"/>
      <c r="AR74" s="399"/>
      <c r="AS74" s="1224" t="str">
        <f t="shared" si="26"/>
        <v>-</v>
      </c>
      <c r="AT74" s="1224"/>
      <c r="AU74" s="1224" t="str">
        <f t="shared" si="27"/>
        <v>-</v>
      </c>
      <c r="AV74" s="1225"/>
    </row>
    <row r="75" spans="1:48" ht="15" customHeight="1">
      <c r="A75" s="488"/>
      <c r="B75" s="432"/>
      <c r="C75" s="431"/>
      <c r="D75" s="432"/>
      <c r="E75" s="431"/>
      <c r="F75" s="1089"/>
      <c r="G75" s="431"/>
      <c r="H75" s="432"/>
      <c r="I75" s="431"/>
      <c r="J75" s="1089"/>
      <c r="K75" s="431"/>
      <c r="L75" s="433"/>
      <c r="M75" s="488"/>
      <c r="N75" s="1089"/>
      <c r="O75" s="1118"/>
      <c r="P75" s="1119"/>
      <c r="Q75" s="52"/>
      <c r="R75" s="52"/>
      <c r="S75" s="52"/>
      <c r="T75" s="52"/>
      <c r="U75" s="54"/>
      <c r="V75" s="1088" t="str">
        <f t="shared" si="23"/>
        <v>-</v>
      </c>
      <c r="W75" s="1088"/>
      <c r="X75" s="1090" t="str">
        <f t="shared" si="24"/>
        <v>-</v>
      </c>
      <c r="Y75" s="1091"/>
      <c r="Z75" s="399"/>
      <c r="AA75" s="399"/>
      <c r="AB75" s="1224" t="str">
        <f t="shared" si="25"/>
        <v>-</v>
      </c>
      <c r="AC75" s="1225"/>
      <c r="AD75" s="488"/>
      <c r="AE75" s="432"/>
      <c r="AF75" s="1118"/>
      <c r="AG75" s="1119"/>
      <c r="AH75" s="52"/>
      <c r="AI75" s="52"/>
      <c r="AJ75" s="52"/>
      <c r="AK75" s="52"/>
      <c r="AL75" s="54"/>
      <c r="AM75" s="1088" t="str">
        <f t="shared" si="21"/>
        <v>-</v>
      </c>
      <c r="AN75" s="1088"/>
      <c r="AO75" s="1090" t="str">
        <f t="shared" si="22"/>
        <v>-</v>
      </c>
      <c r="AP75" s="1090"/>
      <c r="AQ75" s="399"/>
      <c r="AR75" s="399"/>
      <c r="AS75" s="1224" t="str">
        <f t="shared" si="26"/>
        <v>-</v>
      </c>
      <c r="AT75" s="1224"/>
      <c r="AU75" s="1224" t="str">
        <f t="shared" si="27"/>
        <v>-</v>
      </c>
      <c r="AV75" s="1225"/>
    </row>
    <row r="76" spans="1:48" ht="15" customHeight="1">
      <c r="A76" s="488"/>
      <c r="B76" s="432"/>
      <c r="C76" s="431"/>
      <c r="D76" s="432"/>
      <c r="E76" s="431"/>
      <c r="F76" s="1089"/>
      <c r="G76" s="431"/>
      <c r="H76" s="432"/>
      <c r="I76" s="431"/>
      <c r="J76" s="1089"/>
      <c r="K76" s="431"/>
      <c r="L76" s="433"/>
      <c r="M76" s="488"/>
      <c r="N76" s="1089"/>
      <c r="O76" s="1118"/>
      <c r="P76" s="1119"/>
      <c r="Q76" s="52"/>
      <c r="R76" s="52"/>
      <c r="S76" s="52"/>
      <c r="T76" s="52"/>
      <c r="U76" s="54"/>
      <c r="V76" s="1088" t="str">
        <f t="shared" si="23"/>
        <v>-</v>
      </c>
      <c r="W76" s="1088"/>
      <c r="X76" s="1090" t="str">
        <f t="shared" si="24"/>
        <v>-</v>
      </c>
      <c r="Y76" s="1091"/>
      <c r="Z76" s="399"/>
      <c r="AA76" s="399"/>
      <c r="AB76" s="1224" t="str">
        <f t="shared" si="25"/>
        <v>-</v>
      </c>
      <c r="AC76" s="1225"/>
      <c r="AD76" s="488"/>
      <c r="AE76" s="432"/>
      <c r="AF76" s="1118"/>
      <c r="AG76" s="1119"/>
      <c r="AH76" s="52"/>
      <c r="AI76" s="52"/>
      <c r="AJ76" s="52"/>
      <c r="AK76" s="52"/>
      <c r="AL76" s="54"/>
      <c r="AM76" s="1088" t="str">
        <f t="shared" si="21"/>
        <v>-</v>
      </c>
      <c r="AN76" s="1088"/>
      <c r="AO76" s="1090" t="str">
        <f t="shared" si="22"/>
        <v>-</v>
      </c>
      <c r="AP76" s="1090"/>
      <c r="AQ76" s="399"/>
      <c r="AR76" s="399"/>
      <c r="AS76" s="1224" t="str">
        <f t="shared" si="26"/>
        <v>-</v>
      </c>
      <c r="AT76" s="1224"/>
      <c r="AU76" s="1224" t="str">
        <f t="shared" si="27"/>
        <v>-</v>
      </c>
      <c r="AV76" s="1225"/>
    </row>
    <row r="77" spans="1:48" ht="15" customHeight="1">
      <c r="A77" s="488"/>
      <c r="B77" s="432"/>
      <c r="C77" s="431"/>
      <c r="D77" s="432"/>
      <c r="E77" s="431"/>
      <c r="F77" s="1089"/>
      <c r="G77" s="431"/>
      <c r="H77" s="432"/>
      <c r="I77" s="431"/>
      <c r="J77" s="1089"/>
      <c r="K77" s="431"/>
      <c r="L77" s="433"/>
      <c r="M77" s="488"/>
      <c r="N77" s="1089"/>
      <c r="O77" s="1118"/>
      <c r="P77" s="1119"/>
      <c r="Q77" s="52"/>
      <c r="R77" s="52"/>
      <c r="S77" s="52"/>
      <c r="T77" s="52"/>
      <c r="U77" s="54"/>
      <c r="V77" s="1088" t="str">
        <f t="shared" si="23"/>
        <v>-</v>
      </c>
      <c r="W77" s="1088"/>
      <c r="X77" s="1090" t="str">
        <f t="shared" si="24"/>
        <v>-</v>
      </c>
      <c r="Y77" s="1091"/>
      <c r="Z77" s="399"/>
      <c r="AA77" s="399"/>
      <c r="AB77" s="1224" t="str">
        <f t="shared" si="25"/>
        <v>-</v>
      </c>
      <c r="AC77" s="1225"/>
      <c r="AD77" s="488"/>
      <c r="AE77" s="432"/>
      <c r="AF77" s="1118"/>
      <c r="AG77" s="1119"/>
      <c r="AH77" s="52"/>
      <c r="AI77" s="52"/>
      <c r="AJ77" s="52"/>
      <c r="AK77" s="52"/>
      <c r="AL77" s="54"/>
      <c r="AM77" s="1088" t="str">
        <f t="shared" si="21"/>
        <v>-</v>
      </c>
      <c r="AN77" s="1088"/>
      <c r="AO77" s="1090" t="str">
        <f t="shared" si="22"/>
        <v>-</v>
      </c>
      <c r="AP77" s="1090"/>
      <c r="AQ77" s="399"/>
      <c r="AR77" s="399"/>
      <c r="AS77" s="1224" t="str">
        <f t="shared" si="26"/>
        <v>-</v>
      </c>
      <c r="AT77" s="1224"/>
      <c r="AU77" s="1224" t="str">
        <f t="shared" si="27"/>
        <v>-</v>
      </c>
      <c r="AV77" s="1225"/>
    </row>
    <row r="78" spans="1:48" ht="15" customHeight="1">
      <c r="A78" s="488"/>
      <c r="B78" s="432"/>
      <c r="C78" s="431"/>
      <c r="D78" s="432"/>
      <c r="E78" s="431"/>
      <c r="F78" s="1089"/>
      <c r="G78" s="431"/>
      <c r="H78" s="432"/>
      <c r="I78" s="431"/>
      <c r="J78" s="1089"/>
      <c r="K78" s="431"/>
      <c r="L78" s="433"/>
      <c r="M78" s="488"/>
      <c r="N78" s="1089"/>
      <c r="O78" s="1118"/>
      <c r="P78" s="1119"/>
      <c r="Q78" s="52"/>
      <c r="R78" s="52"/>
      <c r="S78" s="52"/>
      <c r="T78" s="52"/>
      <c r="U78" s="54"/>
      <c r="V78" s="1088" t="str">
        <f t="shared" si="23"/>
        <v>-</v>
      </c>
      <c r="W78" s="1088"/>
      <c r="X78" s="1090" t="str">
        <f t="shared" si="24"/>
        <v>-</v>
      </c>
      <c r="Y78" s="1091"/>
      <c r="Z78" s="399"/>
      <c r="AA78" s="399"/>
      <c r="AB78" s="1224" t="str">
        <f t="shared" si="25"/>
        <v>-</v>
      </c>
      <c r="AC78" s="1225"/>
      <c r="AD78" s="488"/>
      <c r="AE78" s="432"/>
      <c r="AF78" s="1118"/>
      <c r="AG78" s="1119"/>
      <c r="AH78" s="52"/>
      <c r="AI78" s="52"/>
      <c r="AJ78" s="52"/>
      <c r="AK78" s="52"/>
      <c r="AL78" s="54"/>
      <c r="AM78" s="1088" t="str">
        <f t="shared" si="21"/>
        <v>-</v>
      </c>
      <c r="AN78" s="1088"/>
      <c r="AO78" s="1090" t="str">
        <f t="shared" si="22"/>
        <v>-</v>
      </c>
      <c r="AP78" s="1090"/>
      <c r="AQ78" s="399"/>
      <c r="AR78" s="399"/>
      <c r="AS78" s="1224" t="str">
        <f t="shared" si="26"/>
        <v>-</v>
      </c>
      <c r="AT78" s="1224"/>
      <c r="AU78" s="1224" t="str">
        <f t="shared" si="27"/>
        <v>-</v>
      </c>
      <c r="AV78" s="1225"/>
    </row>
    <row r="79" spans="1:48" ht="15" customHeight="1" thickBot="1">
      <c r="A79" s="511"/>
      <c r="B79" s="1189"/>
      <c r="C79" s="1097"/>
      <c r="D79" s="1189"/>
      <c r="E79" s="1097"/>
      <c r="F79" s="1098"/>
      <c r="G79" s="1097"/>
      <c r="H79" s="1189"/>
      <c r="I79" s="1097"/>
      <c r="J79" s="1098"/>
      <c r="K79" s="1097"/>
      <c r="L79" s="1193"/>
      <c r="M79" s="511"/>
      <c r="N79" s="1098"/>
      <c r="O79" s="1120"/>
      <c r="P79" s="1121"/>
      <c r="Q79" s="190"/>
      <c r="R79" s="190"/>
      <c r="S79" s="190"/>
      <c r="T79" s="190"/>
      <c r="U79" s="191"/>
      <c r="V79" s="1242" t="str">
        <f t="shared" si="23"/>
        <v>-</v>
      </c>
      <c r="W79" s="1242"/>
      <c r="X79" s="1206" t="str">
        <f t="shared" si="24"/>
        <v>-</v>
      </c>
      <c r="Y79" s="1241"/>
      <c r="Z79" s="405"/>
      <c r="AA79" s="405"/>
      <c r="AB79" s="1230" t="str">
        <f t="shared" si="25"/>
        <v>-</v>
      </c>
      <c r="AC79" s="1231"/>
      <c r="AD79" s="511"/>
      <c r="AE79" s="1189"/>
      <c r="AF79" s="1120"/>
      <c r="AG79" s="1121"/>
      <c r="AH79" s="190"/>
      <c r="AI79" s="190"/>
      <c r="AJ79" s="190"/>
      <c r="AK79" s="190"/>
      <c r="AL79" s="191"/>
      <c r="AM79" s="1088" t="str">
        <f t="shared" si="21"/>
        <v>-</v>
      </c>
      <c r="AN79" s="1088"/>
      <c r="AO79" s="1090" t="str">
        <f t="shared" si="22"/>
        <v>-</v>
      </c>
      <c r="AP79" s="1090"/>
      <c r="AQ79" s="405"/>
      <c r="AR79" s="405"/>
      <c r="AS79" s="1230" t="str">
        <f t="shared" si="26"/>
        <v>-</v>
      </c>
      <c r="AT79" s="1230"/>
      <c r="AU79" s="1230" t="str">
        <f t="shared" si="27"/>
        <v>-</v>
      </c>
      <c r="AV79" s="1231"/>
    </row>
    <row r="80" spans="1:25" ht="15" customHeight="1" thickBot="1">
      <c r="A80" s="35"/>
      <c r="B80" s="35"/>
      <c r="C80" s="35"/>
      <c r="D80" s="35"/>
      <c r="E80" s="35"/>
      <c r="F80" s="35"/>
      <c r="G80" s="35"/>
      <c r="H80" s="35"/>
      <c r="I80" s="35"/>
      <c r="J80" s="35"/>
      <c r="K80" s="35"/>
      <c r="L80" s="35"/>
      <c r="M80" s="35"/>
      <c r="N80" s="35"/>
      <c r="O80" s="35"/>
      <c r="P80" s="35"/>
      <c r="Q80" s="35"/>
      <c r="R80" s="35"/>
      <c r="S80" s="35"/>
      <c r="T80" s="35"/>
      <c r="X80" s="192"/>
      <c r="Y80" s="192"/>
    </row>
    <row r="81" spans="1:20" ht="13.5" thickBot="1">
      <c r="A81" s="243" t="s">
        <v>43</v>
      </c>
      <c r="B81" s="244"/>
      <c r="C81" s="244"/>
      <c r="D81" s="244"/>
      <c r="E81" s="244"/>
      <c r="F81" s="244"/>
      <c r="G81" s="244"/>
      <c r="H81" s="244"/>
      <c r="I81" s="244"/>
      <c r="J81" s="244"/>
      <c r="K81" s="244"/>
      <c r="L81" s="244"/>
      <c r="M81" s="244"/>
      <c r="N81" s="244"/>
      <c r="O81" s="244"/>
      <c r="P81" s="244"/>
      <c r="Q81" s="244"/>
      <c r="R81" s="244"/>
      <c r="S81" s="245"/>
      <c r="T81" s="35"/>
    </row>
    <row r="82" spans="1:20" ht="12">
      <c r="A82" s="246"/>
      <c r="B82" s="247"/>
      <c r="C82" s="247"/>
      <c r="D82" s="247"/>
      <c r="E82" s="247"/>
      <c r="F82" s="247"/>
      <c r="G82" s="247"/>
      <c r="H82" s="247"/>
      <c r="I82" s="247"/>
      <c r="J82" s="247"/>
      <c r="K82" s="247"/>
      <c r="L82" s="247"/>
      <c r="M82" s="247"/>
      <c r="N82" s="247"/>
      <c r="O82" s="247"/>
      <c r="P82" s="247"/>
      <c r="Q82" s="247"/>
      <c r="R82" s="247"/>
      <c r="S82" s="248"/>
      <c r="T82" s="35"/>
    </row>
    <row r="83" spans="1:20" ht="12">
      <c r="A83" s="388"/>
      <c r="B83" s="389"/>
      <c r="C83" s="389"/>
      <c r="D83" s="389"/>
      <c r="E83" s="389"/>
      <c r="F83" s="389"/>
      <c r="G83" s="389"/>
      <c r="H83" s="389"/>
      <c r="I83" s="389"/>
      <c r="J83" s="389"/>
      <c r="K83" s="389"/>
      <c r="L83" s="389"/>
      <c r="M83" s="389"/>
      <c r="N83" s="389"/>
      <c r="O83" s="389"/>
      <c r="P83" s="389"/>
      <c r="Q83" s="389"/>
      <c r="R83" s="389"/>
      <c r="S83" s="390"/>
      <c r="T83" s="35"/>
    </row>
    <row r="84" spans="1:20" ht="12">
      <c r="A84" s="388"/>
      <c r="B84" s="389"/>
      <c r="C84" s="389"/>
      <c r="D84" s="389"/>
      <c r="E84" s="389"/>
      <c r="F84" s="389"/>
      <c r="G84" s="389"/>
      <c r="H84" s="389"/>
      <c r="I84" s="389"/>
      <c r="J84" s="389"/>
      <c r="K84" s="389"/>
      <c r="L84" s="389"/>
      <c r="M84" s="389"/>
      <c r="N84" s="389"/>
      <c r="O84" s="389"/>
      <c r="P84" s="389"/>
      <c r="Q84" s="389"/>
      <c r="R84" s="389"/>
      <c r="S84" s="390"/>
      <c r="T84" s="56"/>
    </row>
    <row r="85" spans="1:20" ht="12">
      <c r="A85" s="388"/>
      <c r="B85" s="389"/>
      <c r="C85" s="389"/>
      <c r="D85" s="389"/>
      <c r="E85" s="389"/>
      <c r="F85" s="389"/>
      <c r="G85" s="389"/>
      <c r="H85" s="389"/>
      <c r="I85" s="389"/>
      <c r="J85" s="389"/>
      <c r="K85" s="389"/>
      <c r="L85" s="389"/>
      <c r="M85" s="389"/>
      <c r="N85" s="389"/>
      <c r="O85" s="389"/>
      <c r="P85" s="389"/>
      <c r="Q85" s="389"/>
      <c r="R85" s="389"/>
      <c r="S85" s="390"/>
      <c r="T85" s="35"/>
    </row>
    <row r="86" spans="1:20" ht="12">
      <c r="A86" s="388"/>
      <c r="B86" s="389"/>
      <c r="C86" s="389"/>
      <c r="D86" s="389"/>
      <c r="E86" s="389"/>
      <c r="F86" s="389"/>
      <c r="G86" s="389"/>
      <c r="H86" s="389"/>
      <c r="I86" s="389"/>
      <c r="J86" s="389"/>
      <c r="K86" s="389"/>
      <c r="L86" s="389"/>
      <c r="M86" s="389"/>
      <c r="N86" s="389"/>
      <c r="O86" s="389"/>
      <c r="P86" s="389"/>
      <c r="Q86" s="389"/>
      <c r="R86" s="389"/>
      <c r="S86" s="390"/>
      <c r="T86" s="35"/>
    </row>
    <row r="87" spans="1:20" ht="12.75" thickBot="1">
      <c r="A87" s="401"/>
      <c r="B87" s="402"/>
      <c r="C87" s="402"/>
      <c r="D87" s="402"/>
      <c r="E87" s="402"/>
      <c r="F87" s="402"/>
      <c r="G87" s="402"/>
      <c r="H87" s="402"/>
      <c r="I87" s="402"/>
      <c r="J87" s="402"/>
      <c r="K87" s="402"/>
      <c r="L87" s="402"/>
      <c r="M87" s="402"/>
      <c r="N87" s="402"/>
      <c r="O87" s="402"/>
      <c r="P87" s="402"/>
      <c r="Q87" s="402"/>
      <c r="R87" s="402"/>
      <c r="S87" s="403"/>
      <c r="T87" s="35"/>
    </row>
  </sheetData>
  <sheetProtection sheet="1"/>
  <mergeCells count="1004">
    <mergeCell ref="AD13:AV13"/>
    <mergeCell ref="AD35:AV35"/>
    <mergeCell ref="AD50:AV50"/>
    <mergeCell ref="AD14:AG14"/>
    <mergeCell ref="AD36:AG36"/>
    <mergeCell ref="AD49:AE49"/>
    <mergeCell ref="AD27:AE27"/>
    <mergeCell ref="AD28:AE28"/>
    <mergeCell ref="AD29:AE29"/>
    <mergeCell ref="AD30:AE30"/>
    <mergeCell ref="AD15:AE17"/>
    <mergeCell ref="AF15:AG17"/>
    <mergeCell ref="AD18:AE18"/>
    <mergeCell ref="AF18:AG34"/>
    <mergeCell ref="AD19:AE19"/>
    <mergeCell ref="AD20:AE20"/>
    <mergeCell ref="AD21:AE21"/>
    <mergeCell ref="AD22:AE22"/>
    <mergeCell ref="AD23:AE23"/>
    <mergeCell ref="AD24:AE24"/>
    <mergeCell ref="AD25:AE25"/>
    <mergeCell ref="AD26:AE26"/>
    <mergeCell ref="AD31:AE31"/>
    <mergeCell ref="AD32:AE32"/>
    <mergeCell ref="AD33:AE33"/>
    <mergeCell ref="AD34:AE34"/>
    <mergeCell ref="X64:Y64"/>
    <mergeCell ref="AD61:AE61"/>
    <mergeCell ref="X34:Y34"/>
    <mergeCell ref="X45:Y45"/>
    <mergeCell ref="AD40:AE40"/>
    <mergeCell ref="AD37:AE39"/>
    <mergeCell ref="AD51:AG51"/>
    <mergeCell ref="X46:Y46"/>
    <mergeCell ref="X59:Y59"/>
    <mergeCell ref="V51:Y51"/>
    <mergeCell ref="C64:D64"/>
    <mergeCell ref="G64:H64"/>
    <mergeCell ref="I64:J64"/>
    <mergeCell ref="K63:L63"/>
    <mergeCell ref="E52:F54"/>
    <mergeCell ref="K64:L64"/>
    <mergeCell ref="K62:L62"/>
    <mergeCell ref="K60:L60"/>
    <mergeCell ref="G60:H60"/>
    <mergeCell ref="I60:J60"/>
    <mergeCell ref="M63:N63"/>
    <mergeCell ref="V63:W63"/>
    <mergeCell ref="X63:Y63"/>
    <mergeCell ref="M64:N64"/>
    <mergeCell ref="V64:W64"/>
    <mergeCell ref="A63:B63"/>
    <mergeCell ref="C63:D63"/>
    <mergeCell ref="G63:H63"/>
    <mergeCell ref="I63:J63"/>
    <mergeCell ref="A64:B64"/>
    <mergeCell ref="AM63:AN63"/>
    <mergeCell ref="AO63:AP63"/>
    <mergeCell ref="AD63:AE63"/>
    <mergeCell ref="AF55:AG64"/>
    <mergeCell ref="AD56:AE56"/>
    <mergeCell ref="AU62:AV62"/>
    <mergeCell ref="AD64:AE64"/>
    <mergeCell ref="AQ63:AR63"/>
    <mergeCell ref="AS58:AT58"/>
    <mergeCell ref="AS63:AT63"/>
    <mergeCell ref="AU64:AV64"/>
    <mergeCell ref="AM64:AN64"/>
    <mergeCell ref="AO64:AP64"/>
    <mergeCell ref="AQ64:AR64"/>
    <mergeCell ref="AS64:AT64"/>
    <mergeCell ref="A62:B62"/>
    <mergeCell ref="C62:D62"/>
    <mergeCell ref="G62:H62"/>
    <mergeCell ref="I62:J62"/>
    <mergeCell ref="AU63:AV63"/>
    <mergeCell ref="AS62:AT62"/>
    <mergeCell ref="V62:W62"/>
    <mergeCell ref="X62:Y62"/>
    <mergeCell ref="AM62:AN62"/>
    <mergeCell ref="AO62:AP62"/>
    <mergeCell ref="AD62:AE62"/>
    <mergeCell ref="AQ62:AR62"/>
    <mergeCell ref="Z62:AA62"/>
    <mergeCell ref="M62:N62"/>
    <mergeCell ref="V61:W61"/>
    <mergeCell ref="X61:Y61"/>
    <mergeCell ref="M61:N61"/>
    <mergeCell ref="K61:L61"/>
    <mergeCell ref="AQ60:AR60"/>
    <mergeCell ref="M60:N60"/>
    <mergeCell ref="AU58:AV58"/>
    <mergeCell ref="A59:B59"/>
    <mergeCell ref="C59:D59"/>
    <mergeCell ref="G59:H59"/>
    <mergeCell ref="I59:J59"/>
    <mergeCell ref="K59:L59"/>
    <mergeCell ref="AU59:AV59"/>
    <mergeCell ref="AM59:AN59"/>
    <mergeCell ref="AO59:AP59"/>
    <mergeCell ref="Z59:AA59"/>
    <mergeCell ref="A60:B60"/>
    <mergeCell ref="AU61:AV61"/>
    <mergeCell ref="AS60:AT60"/>
    <mergeCell ref="V60:W60"/>
    <mergeCell ref="X60:Y60"/>
    <mergeCell ref="AO61:AP61"/>
    <mergeCell ref="AQ61:AR61"/>
    <mergeCell ref="AS61:AT61"/>
    <mergeCell ref="AD60:AE60"/>
    <mergeCell ref="AM61:AN61"/>
    <mergeCell ref="AU60:AV60"/>
    <mergeCell ref="AQ59:AR59"/>
    <mergeCell ref="AS59:AT59"/>
    <mergeCell ref="A61:B61"/>
    <mergeCell ref="C61:D61"/>
    <mergeCell ref="G61:H61"/>
    <mergeCell ref="I61:J61"/>
    <mergeCell ref="AM60:AN60"/>
    <mergeCell ref="AO60:AP60"/>
    <mergeCell ref="C60:D60"/>
    <mergeCell ref="V59:W59"/>
    <mergeCell ref="AQ58:AR58"/>
    <mergeCell ref="AD58:AE58"/>
    <mergeCell ref="X58:Y58"/>
    <mergeCell ref="AD59:AE59"/>
    <mergeCell ref="AO58:AP58"/>
    <mergeCell ref="AM58:AN58"/>
    <mergeCell ref="V58:W58"/>
    <mergeCell ref="C57:D57"/>
    <mergeCell ref="G57:H57"/>
    <mergeCell ref="I57:J57"/>
    <mergeCell ref="K57:L57"/>
    <mergeCell ref="M59:N59"/>
    <mergeCell ref="M58:N58"/>
    <mergeCell ref="M57:N57"/>
    <mergeCell ref="K58:L58"/>
    <mergeCell ref="V57:W57"/>
    <mergeCell ref="X57:Y57"/>
    <mergeCell ref="V56:W56"/>
    <mergeCell ref="X56:Y56"/>
    <mergeCell ref="AS57:AT57"/>
    <mergeCell ref="A58:B58"/>
    <mergeCell ref="C58:D58"/>
    <mergeCell ref="G58:H58"/>
    <mergeCell ref="I58:J58"/>
    <mergeCell ref="A57:B57"/>
    <mergeCell ref="AU57:AV57"/>
    <mergeCell ref="AM57:AN57"/>
    <mergeCell ref="AO57:AP57"/>
    <mergeCell ref="AD57:AE57"/>
    <mergeCell ref="AU56:AV56"/>
    <mergeCell ref="AS56:AT56"/>
    <mergeCell ref="AQ57:AR57"/>
    <mergeCell ref="AQ56:AR56"/>
    <mergeCell ref="AM56:AN56"/>
    <mergeCell ref="AO56:AP56"/>
    <mergeCell ref="A56:B56"/>
    <mergeCell ref="C56:D56"/>
    <mergeCell ref="G56:H56"/>
    <mergeCell ref="I56:J56"/>
    <mergeCell ref="K56:L56"/>
    <mergeCell ref="M56:N56"/>
    <mergeCell ref="A55:B55"/>
    <mergeCell ref="C55:D55"/>
    <mergeCell ref="G55:H55"/>
    <mergeCell ref="I55:J55"/>
    <mergeCell ref="K55:L55"/>
    <mergeCell ref="AQ55:AR55"/>
    <mergeCell ref="V55:W55"/>
    <mergeCell ref="X55:Y55"/>
    <mergeCell ref="M55:N55"/>
    <mergeCell ref="S52:S54"/>
    <mergeCell ref="U52:U54"/>
    <mergeCell ref="V52:W54"/>
    <mergeCell ref="AU55:AV55"/>
    <mergeCell ref="AM55:AN55"/>
    <mergeCell ref="AO55:AP55"/>
    <mergeCell ref="AD55:AE55"/>
    <mergeCell ref="AS55:AT55"/>
    <mergeCell ref="K52:L54"/>
    <mergeCell ref="AQ52:AR54"/>
    <mergeCell ref="O52:P54"/>
    <mergeCell ref="AD52:AE54"/>
    <mergeCell ref="R52:R54"/>
    <mergeCell ref="AF52:AG54"/>
    <mergeCell ref="AO52:AP54"/>
    <mergeCell ref="X52:Y54"/>
    <mergeCell ref="T52:T54"/>
    <mergeCell ref="Z52:AA54"/>
    <mergeCell ref="AS51:AV51"/>
    <mergeCell ref="AH52:AH54"/>
    <mergeCell ref="AU52:AV54"/>
    <mergeCell ref="AH51:AL51"/>
    <mergeCell ref="AM51:AP51"/>
    <mergeCell ref="AQ51:AR51"/>
    <mergeCell ref="A1:C3"/>
    <mergeCell ref="D1:L2"/>
    <mergeCell ref="M1:X2"/>
    <mergeCell ref="I52:J54"/>
    <mergeCell ref="AS52:AT54"/>
    <mergeCell ref="AI52:AI54"/>
    <mergeCell ref="AJ52:AJ54"/>
    <mergeCell ref="AK52:AK54"/>
    <mergeCell ref="AL52:AL54"/>
    <mergeCell ref="AM52:AN54"/>
    <mergeCell ref="M15:N17"/>
    <mergeCell ref="O15:P17"/>
    <mergeCell ref="E15:F17"/>
    <mergeCell ref="K18:L18"/>
    <mergeCell ref="M18:N18"/>
    <mergeCell ref="G18:H18"/>
    <mergeCell ref="I18:J18"/>
    <mergeCell ref="A11:C11"/>
    <mergeCell ref="D11:E11"/>
    <mergeCell ref="A15:B17"/>
    <mergeCell ref="C15:D17"/>
    <mergeCell ref="G15:H17"/>
    <mergeCell ref="I15:J17"/>
    <mergeCell ref="F11:H11"/>
    <mergeCell ref="I11:K11"/>
    <mergeCell ref="K15:L17"/>
    <mergeCell ref="M19:N19"/>
    <mergeCell ref="A19:B19"/>
    <mergeCell ref="C19:D19"/>
    <mergeCell ref="G19:H19"/>
    <mergeCell ref="I19:J19"/>
    <mergeCell ref="K19:L19"/>
    <mergeCell ref="A18:B18"/>
    <mergeCell ref="C18:D18"/>
    <mergeCell ref="A20:B20"/>
    <mergeCell ref="C20:D20"/>
    <mergeCell ref="G22:H22"/>
    <mergeCell ref="I22:J22"/>
    <mergeCell ref="A22:B22"/>
    <mergeCell ref="C22:D22"/>
    <mergeCell ref="E18:F18"/>
    <mergeCell ref="E19:F19"/>
    <mergeCell ref="K20:L20"/>
    <mergeCell ref="M20:N20"/>
    <mergeCell ref="A21:B21"/>
    <mergeCell ref="C21:D21"/>
    <mergeCell ref="G21:H21"/>
    <mergeCell ref="I21:J21"/>
    <mergeCell ref="G20:H20"/>
    <mergeCell ref="I20:J20"/>
    <mergeCell ref="K21:L21"/>
    <mergeCell ref="M21:N21"/>
    <mergeCell ref="G24:H24"/>
    <mergeCell ref="I24:J24"/>
    <mergeCell ref="K24:L24"/>
    <mergeCell ref="M24:N24"/>
    <mergeCell ref="K22:L22"/>
    <mergeCell ref="M22:N22"/>
    <mergeCell ref="A23:B23"/>
    <mergeCell ref="C23:D23"/>
    <mergeCell ref="G23:H23"/>
    <mergeCell ref="I23:J23"/>
    <mergeCell ref="K23:L23"/>
    <mergeCell ref="M23:N23"/>
    <mergeCell ref="E23:F23"/>
    <mergeCell ref="G26:H26"/>
    <mergeCell ref="I26:J26"/>
    <mergeCell ref="K26:L26"/>
    <mergeCell ref="M26:N26"/>
    <mergeCell ref="K25:L25"/>
    <mergeCell ref="M25:N25"/>
    <mergeCell ref="E26:F26"/>
    <mergeCell ref="A26:B26"/>
    <mergeCell ref="C26:D26"/>
    <mergeCell ref="E27:F27"/>
    <mergeCell ref="A24:B24"/>
    <mergeCell ref="C24:D24"/>
    <mergeCell ref="A25:B25"/>
    <mergeCell ref="C25:D25"/>
    <mergeCell ref="M28:N28"/>
    <mergeCell ref="G28:H28"/>
    <mergeCell ref="G25:H25"/>
    <mergeCell ref="I25:J25"/>
    <mergeCell ref="M27:N27"/>
    <mergeCell ref="A27:B27"/>
    <mergeCell ref="C27:D27"/>
    <mergeCell ref="G27:H27"/>
    <mergeCell ref="I27:J27"/>
    <mergeCell ref="E25:F25"/>
    <mergeCell ref="A33:B33"/>
    <mergeCell ref="A31:B31"/>
    <mergeCell ref="C31:D31"/>
    <mergeCell ref="G31:H31"/>
    <mergeCell ref="G30:H30"/>
    <mergeCell ref="K27:L27"/>
    <mergeCell ref="A29:B29"/>
    <mergeCell ref="C29:D29"/>
    <mergeCell ref="G29:H29"/>
    <mergeCell ref="I29:J29"/>
    <mergeCell ref="A30:B30"/>
    <mergeCell ref="C32:D32"/>
    <mergeCell ref="M30:N30"/>
    <mergeCell ref="I30:J30"/>
    <mergeCell ref="M32:N32"/>
    <mergeCell ref="I28:J28"/>
    <mergeCell ref="K28:L28"/>
    <mergeCell ref="C30:D30"/>
    <mergeCell ref="A28:B28"/>
    <mergeCell ref="C28:D28"/>
    <mergeCell ref="A34:B34"/>
    <mergeCell ref="C34:D34"/>
    <mergeCell ref="G34:H34"/>
    <mergeCell ref="I34:J34"/>
    <mergeCell ref="A32:B32"/>
    <mergeCell ref="M31:N31"/>
    <mergeCell ref="C33:D33"/>
    <mergeCell ref="I32:J32"/>
    <mergeCell ref="I31:J31"/>
    <mergeCell ref="G33:H33"/>
    <mergeCell ref="C40:D40"/>
    <mergeCell ref="G40:H40"/>
    <mergeCell ref="I40:J40"/>
    <mergeCell ref="E31:F31"/>
    <mergeCell ref="E32:F32"/>
    <mergeCell ref="G32:H32"/>
    <mergeCell ref="I33:J33"/>
    <mergeCell ref="A45:B45"/>
    <mergeCell ref="C45:D45"/>
    <mergeCell ref="G43:H43"/>
    <mergeCell ref="G45:H45"/>
    <mergeCell ref="I45:J45"/>
    <mergeCell ref="A44:B44"/>
    <mergeCell ref="C44:D44"/>
    <mergeCell ref="I43:J43"/>
    <mergeCell ref="E43:F43"/>
    <mergeCell ref="E44:F44"/>
    <mergeCell ref="A37:B39"/>
    <mergeCell ref="C37:D39"/>
    <mergeCell ref="E37:F39"/>
    <mergeCell ref="A42:B42"/>
    <mergeCell ref="C42:D42"/>
    <mergeCell ref="G42:H42"/>
    <mergeCell ref="G37:H39"/>
    <mergeCell ref="A41:B41"/>
    <mergeCell ref="G41:H41"/>
    <mergeCell ref="A40:B40"/>
    <mergeCell ref="V41:W41"/>
    <mergeCell ref="I41:J41"/>
    <mergeCell ref="M41:N41"/>
    <mergeCell ref="I37:J39"/>
    <mergeCell ref="X31:Y31"/>
    <mergeCell ref="X32:Y32"/>
    <mergeCell ref="X37:Y39"/>
    <mergeCell ref="V32:W32"/>
    <mergeCell ref="T37:T39"/>
    <mergeCell ref="K40:L40"/>
    <mergeCell ref="V43:W43"/>
    <mergeCell ref="K42:L42"/>
    <mergeCell ref="M33:N33"/>
    <mergeCell ref="X22:Y22"/>
    <mergeCell ref="X19:Y19"/>
    <mergeCell ref="X20:Y20"/>
    <mergeCell ref="X21:Y21"/>
    <mergeCell ref="V19:W19"/>
    <mergeCell ref="V20:W20"/>
    <mergeCell ref="V21:W21"/>
    <mergeCell ref="K46:L46"/>
    <mergeCell ref="M46:N46"/>
    <mergeCell ref="V45:W45"/>
    <mergeCell ref="M34:N34"/>
    <mergeCell ref="X33:Y33"/>
    <mergeCell ref="K31:L31"/>
    <mergeCell ref="U37:U39"/>
    <mergeCell ref="V34:W34"/>
    <mergeCell ref="V37:W39"/>
    <mergeCell ref="V36:Y36"/>
    <mergeCell ref="S15:S17"/>
    <mergeCell ref="T15:T17"/>
    <mergeCell ref="V14:Y14"/>
    <mergeCell ref="X15:Y17"/>
    <mergeCell ref="V15:W17"/>
    <mergeCell ref="V18:W18"/>
    <mergeCell ref="X18:Y18"/>
    <mergeCell ref="Q14:U14"/>
    <mergeCell ref="Q15:Q17"/>
    <mergeCell ref="V22:W22"/>
    <mergeCell ref="V29:W29"/>
    <mergeCell ref="V30:W30"/>
    <mergeCell ref="V31:W31"/>
    <mergeCell ref="V24:W24"/>
    <mergeCell ref="V25:W25"/>
    <mergeCell ref="X23:Y23"/>
    <mergeCell ref="X24:Y24"/>
    <mergeCell ref="X25:Y25"/>
    <mergeCell ref="X26:Y26"/>
    <mergeCell ref="V23:W23"/>
    <mergeCell ref="X30:Y30"/>
    <mergeCell ref="V26:W26"/>
    <mergeCell ref="V27:W27"/>
    <mergeCell ref="V28:W28"/>
    <mergeCell ref="X28:Y28"/>
    <mergeCell ref="AM18:AN18"/>
    <mergeCell ref="AQ15:AR17"/>
    <mergeCell ref="AK37:AK39"/>
    <mergeCell ref="M43:N43"/>
    <mergeCell ref="M37:N39"/>
    <mergeCell ref="X41:Y41"/>
    <mergeCell ref="X42:Y42"/>
    <mergeCell ref="AF37:AG39"/>
    <mergeCell ref="R37:R39"/>
    <mergeCell ref="S37:S39"/>
    <mergeCell ref="AH15:AH17"/>
    <mergeCell ref="AI15:AI17"/>
    <mergeCell ref="AJ15:AJ17"/>
    <mergeCell ref="AK15:AK17"/>
    <mergeCell ref="AS15:AT17"/>
    <mergeCell ref="AO18:AP18"/>
    <mergeCell ref="AL15:AL17"/>
    <mergeCell ref="AS18:AT18"/>
    <mergeCell ref="AM15:AN17"/>
    <mergeCell ref="AO15:AP17"/>
    <mergeCell ref="AS14:AV14"/>
    <mergeCell ref="O37:P39"/>
    <mergeCell ref="X47:Y47"/>
    <mergeCell ref="V46:W46"/>
    <mergeCell ref="AQ18:AR18"/>
    <mergeCell ref="AO20:AP20"/>
    <mergeCell ref="AM20:AN20"/>
    <mergeCell ref="AH14:AL14"/>
    <mergeCell ref="AM14:AP14"/>
    <mergeCell ref="AQ14:AR14"/>
    <mergeCell ref="AM22:AN22"/>
    <mergeCell ref="AM19:AN19"/>
    <mergeCell ref="AO19:AP19"/>
    <mergeCell ref="AQ19:AR19"/>
    <mergeCell ref="AS19:AT19"/>
    <mergeCell ref="AS24:AT24"/>
    <mergeCell ref="AM23:AN23"/>
    <mergeCell ref="AQ20:AR20"/>
    <mergeCell ref="AS20:AT20"/>
    <mergeCell ref="AS21:AT21"/>
    <mergeCell ref="AO22:AP22"/>
    <mergeCell ref="AM25:AN25"/>
    <mergeCell ref="AO25:AP25"/>
    <mergeCell ref="AQ25:AR25"/>
    <mergeCell ref="AS25:AT25"/>
    <mergeCell ref="AQ24:AR24"/>
    <mergeCell ref="AM24:AN24"/>
    <mergeCell ref="AO24:AP24"/>
    <mergeCell ref="AO23:AP23"/>
    <mergeCell ref="AQ23:AR23"/>
    <mergeCell ref="AS23:AT23"/>
    <mergeCell ref="AQ22:AR22"/>
    <mergeCell ref="AS22:AT22"/>
    <mergeCell ref="AM21:AN21"/>
    <mergeCell ref="AM27:AN27"/>
    <mergeCell ref="AO27:AP27"/>
    <mergeCell ref="AQ27:AR27"/>
    <mergeCell ref="AS27:AT27"/>
    <mergeCell ref="AM26:AN26"/>
    <mergeCell ref="AO26:AP26"/>
    <mergeCell ref="AM28:AN28"/>
    <mergeCell ref="AO28:AP28"/>
    <mergeCell ref="AO21:AP21"/>
    <mergeCell ref="AQ21:AR21"/>
    <mergeCell ref="AS26:AT26"/>
    <mergeCell ref="AH37:AH39"/>
    <mergeCell ref="AI37:AI39"/>
    <mergeCell ref="AM31:AN31"/>
    <mergeCell ref="AO31:AP31"/>
    <mergeCell ref="AM32:AN32"/>
    <mergeCell ref="AH36:AL36"/>
    <mergeCell ref="AQ28:AR28"/>
    <mergeCell ref="AM36:AP36"/>
    <mergeCell ref="AM33:AN33"/>
    <mergeCell ref="AJ37:AJ39"/>
    <mergeCell ref="AL37:AL39"/>
    <mergeCell ref="AO30:AP30"/>
    <mergeCell ref="AQ30:AR30"/>
    <mergeCell ref="AO33:AP33"/>
    <mergeCell ref="AQ31:AR31"/>
    <mergeCell ref="AU15:AV17"/>
    <mergeCell ref="AU18:AV18"/>
    <mergeCell ref="AU19:AV19"/>
    <mergeCell ref="AU20:AV20"/>
    <mergeCell ref="AU25:AV25"/>
    <mergeCell ref="AM34:AN34"/>
    <mergeCell ref="AO34:AP34"/>
    <mergeCell ref="AM29:AN29"/>
    <mergeCell ref="AO29:AP29"/>
    <mergeCell ref="AM30:AN30"/>
    <mergeCell ref="AS30:AT30"/>
    <mergeCell ref="AO45:AP45"/>
    <mergeCell ref="AQ45:AR45"/>
    <mergeCell ref="AO37:AP39"/>
    <mergeCell ref="AM37:AN39"/>
    <mergeCell ref="AM40:AN40"/>
    <mergeCell ref="AO40:AP40"/>
    <mergeCell ref="AO42:AP42"/>
    <mergeCell ref="AQ42:AR42"/>
    <mergeCell ref="AM44:AN44"/>
    <mergeCell ref="AU26:AV26"/>
    <mergeCell ref="AU27:AV27"/>
    <mergeCell ref="AU28:AV28"/>
    <mergeCell ref="AU29:AV29"/>
    <mergeCell ref="AQ29:AR29"/>
    <mergeCell ref="AS29:AT29"/>
    <mergeCell ref="AQ26:AR26"/>
    <mergeCell ref="AS28:AT28"/>
    <mergeCell ref="AU30:AV30"/>
    <mergeCell ref="AS33:AT33"/>
    <mergeCell ref="AS45:AT45"/>
    <mergeCell ref="AU21:AV21"/>
    <mergeCell ref="AU22:AV22"/>
    <mergeCell ref="AU23:AV23"/>
    <mergeCell ref="AU24:AV24"/>
    <mergeCell ref="AU31:AV31"/>
    <mergeCell ref="AU32:AV32"/>
    <mergeCell ref="AS37:AT39"/>
    <mergeCell ref="AS31:AT31"/>
    <mergeCell ref="AQ32:AR32"/>
    <mergeCell ref="AS32:AT32"/>
    <mergeCell ref="AQ36:AR36"/>
    <mergeCell ref="AO32:AP32"/>
    <mergeCell ref="AU33:AV33"/>
    <mergeCell ref="AU34:AV34"/>
    <mergeCell ref="AQ33:AR33"/>
    <mergeCell ref="AQ34:AR34"/>
    <mergeCell ref="AS34:AT34"/>
    <mergeCell ref="AQ37:AR39"/>
    <mergeCell ref="AU49:AV49"/>
    <mergeCell ref="AS36:AV36"/>
    <mergeCell ref="AU48:AV48"/>
    <mergeCell ref="AU41:AV41"/>
    <mergeCell ref="AU43:AV43"/>
    <mergeCell ref="AU37:AV39"/>
    <mergeCell ref="AU40:AV40"/>
    <mergeCell ref="AQ43:AR43"/>
    <mergeCell ref="AQ40:AR40"/>
    <mergeCell ref="AU42:AV42"/>
    <mergeCell ref="AS43:AT43"/>
    <mergeCell ref="AU44:AV44"/>
    <mergeCell ref="AM42:AN42"/>
    <mergeCell ref="V47:W47"/>
    <mergeCell ref="AM45:AN45"/>
    <mergeCell ref="AS42:AT42"/>
    <mergeCell ref="V42:W42"/>
    <mergeCell ref="V44:W44"/>
    <mergeCell ref="AO43:AP43"/>
    <mergeCell ref="AS49:AT49"/>
    <mergeCell ref="AU45:AV45"/>
    <mergeCell ref="AU46:AV46"/>
    <mergeCell ref="AM46:AN46"/>
    <mergeCell ref="AO46:AP46"/>
    <mergeCell ref="AQ46:AR46"/>
    <mergeCell ref="AS47:AT47"/>
    <mergeCell ref="AU47:AV47"/>
    <mergeCell ref="AS46:AT46"/>
    <mergeCell ref="AS48:AT48"/>
    <mergeCell ref="C47:D47"/>
    <mergeCell ref="AS40:AT40"/>
    <mergeCell ref="C41:D41"/>
    <mergeCell ref="AS41:AT41"/>
    <mergeCell ref="AD41:AE41"/>
    <mergeCell ref="M47:N47"/>
    <mergeCell ref="I42:J42"/>
    <mergeCell ref="M40:N40"/>
    <mergeCell ref="M45:N45"/>
    <mergeCell ref="M42:N42"/>
    <mergeCell ref="I46:J46"/>
    <mergeCell ref="A43:B43"/>
    <mergeCell ref="A46:B46"/>
    <mergeCell ref="C46:D46"/>
    <mergeCell ref="A48:B48"/>
    <mergeCell ref="C48:D48"/>
    <mergeCell ref="G48:H48"/>
    <mergeCell ref="I48:J48"/>
    <mergeCell ref="G47:H47"/>
    <mergeCell ref="I47:J47"/>
    <mergeCell ref="AM41:AN41"/>
    <mergeCell ref="AO41:AP41"/>
    <mergeCell ref="AO49:AP49"/>
    <mergeCell ref="AO48:AP48"/>
    <mergeCell ref="M48:N48"/>
    <mergeCell ref="K47:L47"/>
    <mergeCell ref="M44:N44"/>
    <mergeCell ref="K43:L43"/>
    <mergeCell ref="K44:L44"/>
    <mergeCell ref="K41:L41"/>
    <mergeCell ref="V48:W48"/>
    <mergeCell ref="V40:W40"/>
    <mergeCell ref="X40:Y40"/>
    <mergeCell ref="AQ41:AR41"/>
    <mergeCell ref="AO47:AP47"/>
    <mergeCell ref="AM47:AN47"/>
    <mergeCell ref="AQ48:AR48"/>
    <mergeCell ref="X43:Y43"/>
    <mergeCell ref="X44:Y44"/>
    <mergeCell ref="AD48:AE48"/>
    <mergeCell ref="AS44:AT44"/>
    <mergeCell ref="AQ44:AR44"/>
    <mergeCell ref="AO44:AP44"/>
    <mergeCell ref="AM48:AN48"/>
    <mergeCell ref="AQ47:AR47"/>
    <mergeCell ref="X48:Y48"/>
    <mergeCell ref="AD45:AE45"/>
    <mergeCell ref="AF40:AG49"/>
    <mergeCell ref="AM49:AN49"/>
    <mergeCell ref="AM43:AN43"/>
    <mergeCell ref="AQ49:AR49"/>
    <mergeCell ref="A87:S87"/>
    <mergeCell ref="A81:S81"/>
    <mergeCell ref="A82:S82"/>
    <mergeCell ref="A83:S83"/>
    <mergeCell ref="A84:S84"/>
    <mergeCell ref="A85:S85"/>
    <mergeCell ref="V49:W49"/>
    <mergeCell ref="A86:S86"/>
    <mergeCell ref="M52:N54"/>
    <mergeCell ref="K48:L48"/>
    <mergeCell ref="A49:B49"/>
    <mergeCell ref="C49:D49"/>
    <mergeCell ref="Q52:Q54"/>
    <mergeCell ref="G49:H49"/>
    <mergeCell ref="E49:F49"/>
    <mergeCell ref="Q51:U51"/>
    <mergeCell ref="C52:D54"/>
    <mergeCell ref="G52:H54"/>
    <mergeCell ref="A52:B54"/>
    <mergeCell ref="Z14:AC14"/>
    <mergeCell ref="Z36:AC36"/>
    <mergeCell ref="I49:J49"/>
    <mergeCell ref="Z15:AA17"/>
    <mergeCell ref="Z18:AA18"/>
    <mergeCell ref="Z19:AA19"/>
    <mergeCell ref="M49:N49"/>
    <mergeCell ref="K49:L49"/>
    <mergeCell ref="X27:Y27"/>
    <mergeCell ref="X49:Y49"/>
    <mergeCell ref="G44:H44"/>
    <mergeCell ref="I44:J44"/>
    <mergeCell ref="A47:B47"/>
    <mergeCell ref="C43:D43"/>
    <mergeCell ref="Q37:Q39"/>
    <mergeCell ref="V33:W33"/>
    <mergeCell ref="Q36:U36"/>
    <mergeCell ref="K37:L39"/>
    <mergeCell ref="K45:L45"/>
    <mergeCell ref="G46:H46"/>
    <mergeCell ref="AD42:AE42"/>
    <mergeCell ref="AD46:AE46"/>
    <mergeCell ref="AD47:AE47"/>
    <mergeCell ref="AD43:AE43"/>
    <mergeCell ref="Z41:AA41"/>
    <mergeCell ref="AD44:AE44"/>
    <mergeCell ref="Z47:AA47"/>
    <mergeCell ref="AB44:AC44"/>
    <mergeCell ref="AB45:AC45"/>
    <mergeCell ref="AB40:AC40"/>
    <mergeCell ref="AB41:AC41"/>
    <mergeCell ref="AB42:AC42"/>
    <mergeCell ref="AB43:AC43"/>
    <mergeCell ref="Z20:AA20"/>
    <mergeCell ref="Z21:AA21"/>
    <mergeCell ref="Z22:AA22"/>
    <mergeCell ref="Z27:AA27"/>
    <mergeCell ref="Z28:AA28"/>
    <mergeCell ref="Z29:AA29"/>
    <mergeCell ref="Z23:AA23"/>
    <mergeCell ref="Z24:AA24"/>
    <mergeCell ref="Z25:AA25"/>
    <mergeCell ref="Z26:AA26"/>
    <mergeCell ref="Z30:AA30"/>
    <mergeCell ref="Z31:AA31"/>
    <mergeCell ref="Z32:AA32"/>
    <mergeCell ref="Z42:AA42"/>
    <mergeCell ref="Z43:AA43"/>
    <mergeCell ref="Z44:AA44"/>
    <mergeCell ref="Z33:AA33"/>
    <mergeCell ref="Z34:AA34"/>
    <mergeCell ref="Z37:AA39"/>
    <mergeCell ref="Z40:AA40"/>
    <mergeCell ref="M35:AC35"/>
    <mergeCell ref="M36:P36"/>
    <mergeCell ref="Z48:AA48"/>
    <mergeCell ref="AU78:AV78"/>
    <mergeCell ref="AS78:AT78"/>
    <mergeCell ref="AQ78:AR78"/>
    <mergeCell ref="AO78:AP78"/>
    <mergeCell ref="Z61:AA61"/>
    <mergeCell ref="Z55:AA55"/>
    <mergeCell ref="Z57:AA57"/>
    <mergeCell ref="Z58:AA58"/>
    <mergeCell ref="Z56:AA56"/>
    <mergeCell ref="AD79:AE79"/>
    <mergeCell ref="Z79:AA79"/>
    <mergeCell ref="X79:Y79"/>
    <mergeCell ref="V79:W79"/>
    <mergeCell ref="M79:N79"/>
    <mergeCell ref="AU79:AV79"/>
    <mergeCell ref="AS79:AT79"/>
    <mergeCell ref="AQ79:AR79"/>
    <mergeCell ref="AO79:AP79"/>
    <mergeCell ref="AM79:AN79"/>
    <mergeCell ref="K79:L79"/>
    <mergeCell ref="I79:J79"/>
    <mergeCell ref="G79:H79"/>
    <mergeCell ref="C79:D79"/>
    <mergeCell ref="A79:B79"/>
    <mergeCell ref="I77:J77"/>
    <mergeCell ref="G77:H77"/>
    <mergeCell ref="C77:D77"/>
    <mergeCell ref="A77:B77"/>
    <mergeCell ref="A78:B78"/>
    <mergeCell ref="AM78:AN78"/>
    <mergeCell ref="AD78:AE78"/>
    <mergeCell ref="Z78:AA78"/>
    <mergeCell ref="X78:Y78"/>
    <mergeCell ref="V78:W78"/>
    <mergeCell ref="AF70:AG79"/>
    <mergeCell ref="AD77:AE77"/>
    <mergeCell ref="AD76:AE76"/>
    <mergeCell ref="Z75:AA75"/>
    <mergeCell ref="X75:Y75"/>
    <mergeCell ref="M78:N78"/>
    <mergeCell ref="K78:L78"/>
    <mergeCell ref="I78:J78"/>
    <mergeCell ref="G78:H78"/>
    <mergeCell ref="C78:D78"/>
    <mergeCell ref="Z77:AA77"/>
    <mergeCell ref="X77:Y77"/>
    <mergeCell ref="V77:W77"/>
    <mergeCell ref="M77:N77"/>
    <mergeCell ref="K77:L77"/>
    <mergeCell ref="AU77:AV77"/>
    <mergeCell ref="AS77:AT77"/>
    <mergeCell ref="AQ77:AR77"/>
    <mergeCell ref="AO77:AP77"/>
    <mergeCell ref="AM77:AN77"/>
    <mergeCell ref="AU76:AV76"/>
    <mergeCell ref="AS76:AT76"/>
    <mergeCell ref="AQ76:AR76"/>
    <mergeCell ref="AO76:AP76"/>
    <mergeCell ref="AM76:AN76"/>
    <mergeCell ref="G76:H76"/>
    <mergeCell ref="C76:D76"/>
    <mergeCell ref="A76:B76"/>
    <mergeCell ref="AU75:AV75"/>
    <mergeCell ref="AS75:AT75"/>
    <mergeCell ref="AQ75:AR75"/>
    <mergeCell ref="AO75:AP75"/>
    <mergeCell ref="AM75:AN75"/>
    <mergeCell ref="AD75:AE75"/>
    <mergeCell ref="Z76:AA76"/>
    <mergeCell ref="V75:W75"/>
    <mergeCell ref="M75:N75"/>
    <mergeCell ref="K75:L75"/>
    <mergeCell ref="I76:J76"/>
    <mergeCell ref="X76:Y76"/>
    <mergeCell ref="V76:W76"/>
    <mergeCell ref="M76:N76"/>
    <mergeCell ref="K76:L76"/>
    <mergeCell ref="I75:J75"/>
    <mergeCell ref="G75:H75"/>
    <mergeCell ref="C75:D75"/>
    <mergeCell ref="A75:B75"/>
    <mergeCell ref="AU74:AV74"/>
    <mergeCell ref="AS74:AT74"/>
    <mergeCell ref="AQ74:AR74"/>
    <mergeCell ref="AO74:AP74"/>
    <mergeCell ref="AM74:AN74"/>
    <mergeCell ref="AD74:AE74"/>
    <mergeCell ref="G74:H74"/>
    <mergeCell ref="C74:D74"/>
    <mergeCell ref="A74:B74"/>
    <mergeCell ref="AU73:AV73"/>
    <mergeCell ref="AS73:AT73"/>
    <mergeCell ref="AQ73:AR73"/>
    <mergeCell ref="AO73:AP73"/>
    <mergeCell ref="AM73:AN73"/>
    <mergeCell ref="AD73:AE73"/>
    <mergeCell ref="Z74:AA74"/>
    <mergeCell ref="Z73:AA73"/>
    <mergeCell ref="V73:W73"/>
    <mergeCell ref="M73:N73"/>
    <mergeCell ref="K73:L73"/>
    <mergeCell ref="I74:J74"/>
    <mergeCell ref="X74:Y74"/>
    <mergeCell ref="V74:W74"/>
    <mergeCell ref="M74:N74"/>
    <mergeCell ref="K74:L74"/>
    <mergeCell ref="I73:J73"/>
    <mergeCell ref="C73:D73"/>
    <mergeCell ref="A73:B73"/>
    <mergeCell ref="AU72:AV72"/>
    <mergeCell ref="AS72:AT72"/>
    <mergeCell ref="AQ72:AR72"/>
    <mergeCell ref="AO72:AP72"/>
    <mergeCell ref="AM72:AN72"/>
    <mergeCell ref="AD72:AE72"/>
    <mergeCell ref="C72:D72"/>
    <mergeCell ref="X73:Y73"/>
    <mergeCell ref="A72:B72"/>
    <mergeCell ref="AU71:AV71"/>
    <mergeCell ref="AS71:AT71"/>
    <mergeCell ref="AQ71:AR71"/>
    <mergeCell ref="AO71:AP71"/>
    <mergeCell ref="AM71:AN71"/>
    <mergeCell ref="AD71:AE71"/>
    <mergeCell ref="Z72:AA72"/>
    <mergeCell ref="X72:Y72"/>
    <mergeCell ref="X71:Y71"/>
    <mergeCell ref="V71:W71"/>
    <mergeCell ref="M71:N71"/>
    <mergeCell ref="K71:L71"/>
    <mergeCell ref="I72:J72"/>
    <mergeCell ref="G72:H72"/>
    <mergeCell ref="V72:W72"/>
    <mergeCell ref="M72:N72"/>
    <mergeCell ref="K72:L72"/>
    <mergeCell ref="G71:H71"/>
    <mergeCell ref="C71:D71"/>
    <mergeCell ref="A71:B71"/>
    <mergeCell ref="AU70:AV70"/>
    <mergeCell ref="AS70:AT70"/>
    <mergeCell ref="AQ70:AR70"/>
    <mergeCell ref="AO70:AP70"/>
    <mergeCell ref="AM70:AN70"/>
    <mergeCell ref="AD70:AE70"/>
    <mergeCell ref="Z71:AA71"/>
    <mergeCell ref="A70:B70"/>
    <mergeCell ref="AU67:AV69"/>
    <mergeCell ref="AS67:AT69"/>
    <mergeCell ref="AQ67:AR69"/>
    <mergeCell ref="AO67:AP69"/>
    <mergeCell ref="AM67:AN69"/>
    <mergeCell ref="AL67:AL69"/>
    <mergeCell ref="Z70:AA70"/>
    <mergeCell ref="X70:Y70"/>
    <mergeCell ref="V70:W70"/>
    <mergeCell ref="I70:J70"/>
    <mergeCell ref="G70:H70"/>
    <mergeCell ref="C70:D70"/>
    <mergeCell ref="M70:N70"/>
    <mergeCell ref="K70:L70"/>
    <mergeCell ref="O70:P79"/>
    <mergeCell ref="E72:F72"/>
    <mergeCell ref="E73:F73"/>
    <mergeCell ref="E74:F74"/>
    <mergeCell ref="I71:J71"/>
    <mergeCell ref="O67:P69"/>
    <mergeCell ref="M67:N69"/>
    <mergeCell ref="K67:L69"/>
    <mergeCell ref="I67:J69"/>
    <mergeCell ref="E70:F70"/>
    <mergeCell ref="G73:H73"/>
    <mergeCell ref="Z67:AA69"/>
    <mergeCell ref="X67:Y69"/>
    <mergeCell ref="V67:W69"/>
    <mergeCell ref="U67:U69"/>
    <mergeCell ref="T67:T69"/>
    <mergeCell ref="Q67:Q69"/>
    <mergeCell ref="R67:R69"/>
    <mergeCell ref="S67:S69"/>
    <mergeCell ref="AD66:AG66"/>
    <mergeCell ref="AK67:AK69"/>
    <mergeCell ref="AJ67:AJ69"/>
    <mergeCell ref="AI67:AI69"/>
    <mergeCell ref="AH67:AH69"/>
    <mergeCell ref="AF67:AG69"/>
    <mergeCell ref="AD67:AE69"/>
    <mergeCell ref="M51:P51"/>
    <mergeCell ref="AD65:AV65"/>
    <mergeCell ref="G67:H69"/>
    <mergeCell ref="E67:F69"/>
    <mergeCell ref="C67:D69"/>
    <mergeCell ref="A67:B69"/>
    <mergeCell ref="AS66:AV66"/>
    <mergeCell ref="AQ66:AR66"/>
    <mergeCell ref="AM66:AP66"/>
    <mergeCell ref="AH66:AL66"/>
    <mergeCell ref="AB15:AC17"/>
    <mergeCell ref="R15:R17"/>
    <mergeCell ref="U15:U17"/>
    <mergeCell ref="V66:Y66"/>
    <mergeCell ref="Q66:U66"/>
    <mergeCell ref="Z63:AA63"/>
    <mergeCell ref="Z64:AA64"/>
    <mergeCell ref="Z45:AA45"/>
    <mergeCell ref="Z46:AA46"/>
    <mergeCell ref="M50:AC50"/>
    <mergeCell ref="AB24:AC24"/>
    <mergeCell ref="AB25:AC25"/>
    <mergeCell ref="AB26:AC26"/>
    <mergeCell ref="AB27:AC27"/>
    <mergeCell ref="AB28:AC28"/>
    <mergeCell ref="AB18:AC18"/>
    <mergeCell ref="AB19:AC19"/>
    <mergeCell ref="AB20:AC20"/>
    <mergeCell ref="AB21:AC21"/>
    <mergeCell ref="AB22:AC22"/>
    <mergeCell ref="AB56:AC56"/>
    <mergeCell ref="Z51:AC51"/>
    <mergeCell ref="Z49:AA49"/>
    <mergeCell ref="Z60:AA60"/>
    <mergeCell ref="AB29:AC29"/>
    <mergeCell ref="AB30:AC30"/>
    <mergeCell ref="AB31:AC31"/>
    <mergeCell ref="AB32:AC32"/>
    <mergeCell ref="AB33:AC33"/>
    <mergeCell ref="AB34:AC34"/>
    <mergeCell ref="AB78:AC78"/>
    <mergeCell ref="AB79:AC79"/>
    <mergeCell ref="AB63:AC63"/>
    <mergeCell ref="AB64:AC64"/>
    <mergeCell ref="AB70:AC70"/>
    <mergeCell ref="AB71:AC71"/>
    <mergeCell ref="AB72:AC72"/>
    <mergeCell ref="AB73:AC73"/>
    <mergeCell ref="M65:AC65"/>
    <mergeCell ref="Z66:AC66"/>
    <mergeCell ref="AB76:AC76"/>
    <mergeCell ref="AB57:AC57"/>
    <mergeCell ref="AB58:AC58"/>
    <mergeCell ref="AB59:AC59"/>
    <mergeCell ref="AB60:AC60"/>
    <mergeCell ref="AB77:AC77"/>
    <mergeCell ref="AB62:AC62"/>
    <mergeCell ref="AB61:AC61"/>
    <mergeCell ref="AB37:AC39"/>
    <mergeCell ref="AB52:AC54"/>
    <mergeCell ref="AB67:AC69"/>
    <mergeCell ref="AB74:AC74"/>
    <mergeCell ref="AB75:AC75"/>
    <mergeCell ref="AB46:AC46"/>
    <mergeCell ref="AB47:AC47"/>
    <mergeCell ref="AB48:AC48"/>
    <mergeCell ref="AB49:AC49"/>
    <mergeCell ref="AB55:AC55"/>
    <mergeCell ref="D3:L3"/>
    <mergeCell ref="M3:X3"/>
    <mergeCell ref="A4:L4"/>
    <mergeCell ref="M4:O4"/>
    <mergeCell ref="P4:X4"/>
    <mergeCell ref="A5:L6"/>
    <mergeCell ref="M5:N5"/>
    <mergeCell ref="P5:Q5"/>
    <mergeCell ref="S5:U5"/>
    <mergeCell ref="V5:X5"/>
    <mergeCell ref="A8:X9"/>
    <mergeCell ref="M6:O6"/>
    <mergeCell ref="P6:X6"/>
    <mergeCell ref="D7:H7"/>
    <mergeCell ref="I7:J7"/>
    <mergeCell ref="K7:L7"/>
    <mergeCell ref="M7:O7"/>
    <mergeCell ref="P7:X7"/>
    <mergeCell ref="A7:C7"/>
    <mergeCell ref="E20:F20"/>
    <mergeCell ref="E21:F21"/>
    <mergeCell ref="E22:F22"/>
    <mergeCell ref="E33:F33"/>
    <mergeCell ref="E34:F34"/>
    <mergeCell ref="M13:AC13"/>
    <mergeCell ref="M14:P14"/>
    <mergeCell ref="E24:F24"/>
    <mergeCell ref="O18:P34"/>
    <mergeCell ref="AB23:AC23"/>
    <mergeCell ref="E28:F28"/>
    <mergeCell ref="E29:F29"/>
    <mergeCell ref="E30:F30"/>
    <mergeCell ref="X29:Y29"/>
    <mergeCell ref="K34:L34"/>
    <mergeCell ref="K33:L33"/>
    <mergeCell ref="K32:L32"/>
    <mergeCell ref="K30:L30"/>
    <mergeCell ref="K29:L29"/>
    <mergeCell ref="M29:N29"/>
    <mergeCell ref="M66:P66"/>
    <mergeCell ref="A13:L14"/>
    <mergeCell ref="A35:L36"/>
    <mergeCell ref="A50:L51"/>
    <mergeCell ref="A65:L66"/>
    <mergeCell ref="O40:P49"/>
    <mergeCell ref="O55:P64"/>
    <mergeCell ref="E40:F40"/>
    <mergeCell ref="E41:F41"/>
    <mergeCell ref="E42:F42"/>
    <mergeCell ref="E45:F45"/>
    <mergeCell ref="E46:F46"/>
    <mergeCell ref="E47:F47"/>
    <mergeCell ref="E48:F48"/>
    <mergeCell ref="E71:F71"/>
    <mergeCell ref="E55:F55"/>
    <mergeCell ref="E56:F56"/>
    <mergeCell ref="E57:F57"/>
    <mergeCell ref="E58:F58"/>
    <mergeCell ref="E59:F59"/>
    <mergeCell ref="E60:F60"/>
    <mergeCell ref="E75:F75"/>
    <mergeCell ref="E76:F76"/>
    <mergeCell ref="E77:F77"/>
    <mergeCell ref="E78:F78"/>
    <mergeCell ref="E79:F79"/>
    <mergeCell ref="E61:F61"/>
    <mergeCell ref="E62:F62"/>
    <mergeCell ref="E63:F63"/>
    <mergeCell ref="E64:F64"/>
  </mergeCells>
  <conditionalFormatting sqref="AS18:AT34">
    <cfRule type="cellIs" priority="35" dxfId="7" operator="equal" stopIfTrue="1">
      <formula>"-"</formula>
    </cfRule>
    <cfRule type="cellIs" priority="36" dxfId="6" operator="between" stopIfTrue="1">
      <formula>-0.2</formula>
      <formula>0.2</formula>
    </cfRule>
    <cfRule type="cellIs" priority="37" dxfId="5" operator="notBetween" stopIfTrue="1">
      <formula>-0.2</formula>
      <formula>0.2</formula>
    </cfRule>
  </conditionalFormatting>
  <conditionalFormatting sqref="AU18:AV34">
    <cfRule type="cellIs" priority="32" dxfId="7" operator="equal" stopIfTrue="1">
      <formula>"-"</formula>
    </cfRule>
    <cfRule type="cellIs" priority="33" dxfId="6" operator="between" stopIfTrue="1">
      <formula>-0.2</formula>
      <formula>0.2</formula>
    </cfRule>
    <cfRule type="cellIs" priority="34" dxfId="5" operator="notBetween" stopIfTrue="1">
      <formula>-0.2</formula>
      <formula>0.2</formula>
    </cfRule>
  </conditionalFormatting>
  <conditionalFormatting sqref="AS40:AT49">
    <cfRule type="cellIs" priority="29" dxfId="7" operator="equal" stopIfTrue="1">
      <formula>"-"</formula>
    </cfRule>
    <cfRule type="cellIs" priority="30" dxfId="6" operator="between" stopIfTrue="1">
      <formula>-0.2</formula>
      <formula>0.2</formula>
    </cfRule>
    <cfRule type="cellIs" priority="31" dxfId="5" operator="notBetween" stopIfTrue="1">
      <formula>-0.2</formula>
      <formula>0.2</formula>
    </cfRule>
  </conditionalFormatting>
  <conditionalFormatting sqref="AU40:AV49">
    <cfRule type="cellIs" priority="26" dxfId="7" operator="equal" stopIfTrue="1">
      <formula>"-"</formula>
    </cfRule>
    <cfRule type="cellIs" priority="27" dxfId="6" operator="between" stopIfTrue="1">
      <formula>-0.2</formula>
      <formula>0.2</formula>
    </cfRule>
    <cfRule type="cellIs" priority="28" dxfId="5" operator="notBetween" stopIfTrue="1">
      <formula>-0.2</formula>
      <formula>0.2</formula>
    </cfRule>
  </conditionalFormatting>
  <conditionalFormatting sqref="AS55:AT64">
    <cfRule type="cellIs" priority="23" dxfId="7" operator="equal" stopIfTrue="1">
      <formula>"-"</formula>
    </cfRule>
    <cfRule type="cellIs" priority="24" dxfId="6" operator="between" stopIfTrue="1">
      <formula>-0.2</formula>
      <formula>0.2</formula>
    </cfRule>
    <cfRule type="cellIs" priority="25" dxfId="5" operator="notBetween" stopIfTrue="1">
      <formula>-0.2</formula>
      <formula>0.2</formula>
    </cfRule>
  </conditionalFormatting>
  <conditionalFormatting sqref="AU55:AV64">
    <cfRule type="cellIs" priority="20" dxfId="7" operator="equal" stopIfTrue="1">
      <formula>"-"</formula>
    </cfRule>
    <cfRule type="cellIs" priority="21" dxfId="6" operator="between" stopIfTrue="1">
      <formula>-0.2</formula>
      <formula>0.2</formula>
    </cfRule>
    <cfRule type="cellIs" priority="22" dxfId="5" operator="notBetween" stopIfTrue="1">
      <formula>-0.2</formula>
      <formula>0.2</formula>
    </cfRule>
  </conditionalFormatting>
  <conditionalFormatting sqref="AU70:AV79">
    <cfRule type="cellIs" priority="14" dxfId="7" operator="equal" stopIfTrue="1">
      <formula>"-"</formula>
    </cfRule>
    <cfRule type="cellIs" priority="15" dxfId="6" operator="between" stopIfTrue="1">
      <formula>-0.2</formula>
      <formula>0.2</formula>
    </cfRule>
    <cfRule type="cellIs" priority="16" dxfId="5" operator="notBetween" stopIfTrue="1">
      <formula>-0.2</formula>
      <formula>0.2</formula>
    </cfRule>
  </conditionalFormatting>
  <conditionalFormatting sqref="AS70:AT79">
    <cfRule type="cellIs" priority="17" dxfId="7" operator="equal" stopIfTrue="1">
      <formula>"-"</formula>
    </cfRule>
    <cfRule type="cellIs" priority="18" dxfId="6" operator="between" stopIfTrue="1">
      <formula>-0.2</formula>
      <formula>0.2</formula>
    </cfRule>
    <cfRule type="cellIs" priority="19" dxfId="5" operator="notBetween" stopIfTrue="1">
      <formula>-0.2</formula>
      <formula>0.2</formula>
    </cfRule>
  </conditionalFormatting>
  <conditionalFormatting sqref="AB18:AC34">
    <cfRule type="cellIs" priority="11" dxfId="7" operator="equal" stopIfTrue="1">
      <formula>"-"</formula>
    </cfRule>
    <cfRule type="cellIs" priority="12" dxfId="6" operator="between" stopIfTrue="1">
      <formula>-0.2</formula>
      <formula>0.2</formula>
    </cfRule>
    <cfRule type="cellIs" priority="13" dxfId="5" operator="notBetween" stopIfTrue="1">
      <formula>-0.2</formula>
      <formula>0.2</formula>
    </cfRule>
  </conditionalFormatting>
  <conditionalFormatting sqref="AB40:AC49">
    <cfRule type="cellIs" priority="8" dxfId="7" operator="equal" stopIfTrue="1">
      <formula>"-"</formula>
    </cfRule>
    <cfRule type="cellIs" priority="9" dxfId="6" operator="between" stopIfTrue="1">
      <formula>-0.2</formula>
      <formula>0.2</formula>
    </cfRule>
    <cfRule type="cellIs" priority="10" dxfId="5" operator="notBetween" stopIfTrue="1">
      <formula>-0.2</formula>
      <formula>0.2</formula>
    </cfRule>
  </conditionalFormatting>
  <conditionalFormatting sqref="AB55:AC64">
    <cfRule type="cellIs" priority="5" dxfId="7" operator="equal" stopIfTrue="1">
      <formula>"-"</formula>
    </cfRule>
    <cfRule type="cellIs" priority="6" dxfId="6" operator="between" stopIfTrue="1">
      <formula>-0.2</formula>
      <formula>0.2</formula>
    </cfRule>
    <cfRule type="cellIs" priority="7" dxfId="5" operator="notBetween" stopIfTrue="1">
      <formula>-0.2</formula>
      <formula>0.2</formula>
    </cfRule>
  </conditionalFormatting>
  <conditionalFormatting sqref="AB70:AC79">
    <cfRule type="cellIs" priority="2" dxfId="7" operator="equal" stopIfTrue="1">
      <formula>"-"</formula>
    </cfRule>
    <cfRule type="cellIs" priority="3" dxfId="6" operator="between" stopIfTrue="1">
      <formula>-0.2</formula>
      <formula>0.2</formula>
    </cfRule>
    <cfRule type="cellIs" priority="4" dxfId="5" operator="notBetween" stopIfTrue="1">
      <formula>-0.2</formula>
      <formula>0.2</formula>
    </cfRule>
  </conditionalFormatting>
  <conditionalFormatting sqref="M1:X2">
    <cfRule type="cellIs" priority="1" dxfId="0" operator="equal" stopIfTrue="1">
      <formula>""</formula>
    </cfRule>
  </conditionalFormatting>
  <dataValidations count="1">
    <dataValidation type="list" allowBlank="1" showInputMessage="1" showErrorMessage="1" sqref="O18:P34 AF18:AG34 O70:P79 AF40:AG49 AF55:AG64 O55:P64 AF70:AG79 O40:P49">
      <formula1>"10,100"</formula1>
    </dataValidation>
  </dataValidation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sheetPr>
    <tabColor theme="0" tint="-0.3499799966812134"/>
    <pageSetUpPr fitToPage="1"/>
  </sheetPr>
  <dimension ref="A1:AZ55"/>
  <sheetViews>
    <sheetView workbookViewId="0" topLeftCell="A1">
      <selection activeCell="W55" sqref="W55"/>
    </sheetView>
  </sheetViews>
  <sheetFormatPr defaultColWidth="9.140625" defaultRowHeight="12.75"/>
  <cols>
    <col min="1" max="25" width="5.7109375" style="2" customWidth="1"/>
    <col min="26" max="26" width="9.28125" style="2" customWidth="1"/>
    <col min="27" max="51" width="5.7109375" style="2" customWidth="1"/>
    <col min="52" max="125" width="4.140625" style="2" customWidth="1"/>
    <col min="126"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1260" t="s">
        <v>18</v>
      </c>
      <c r="N4" s="1261"/>
      <c r="O4" s="1262"/>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1260" t="s">
        <v>19</v>
      </c>
      <c r="N5" s="1261"/>
      <c r="O5" s="1262"/>
      <c r="P5" s="1263" t="str">
        <f>IF(Oplysningsside!I47="","",Oplysningsside!I47)</f>
        <v>Modtagekontrol</v>
      </c>
      <c r="Q5" s="1263"/>
      <c r="R5" s="1263"/>
      <c r="S5" s="1263"/>
      <c r="T5" s="1263"/>
      <c r="U5" s="1263"/>
      <c r="V5" s="1263"/>
      <c r="W5" s="1263"/>
      <c r="X5" s="1264"/>
    </row>
    <row r="6" spans="1:24" ht="15.75" customHeight="1" thickBot="1">
      <c r="A6" s="298"/>
      <c r="B6" s="299"/>
      <c r="C6" s="299"/>
      <c r="D6" s="299"/>
      <c r="E6" s="299"/>
      <c r="F6" s="299"/>
      <c r="G6" s="299"/>
      <c r="H6" s="299"/>
      <c r="I6" s="299"/>
      <c r="J6" s="299"/>
      <c r="K6" s="299"/>
      <c r="L6" s="300"/>
      <c r="M6" s="1256" t="s">
        <v>20</v>
      </c>
      <c r="N6" s="309"/>
      <c r="O6" s="1257"/>
      <c r="P6" s="311">
        <f>IF(Oplysningsside!I19="","",Oplysningsside!I19)</f>
      </c>
      <c r="Q6" s="311"/>
      <c r="R6" s="311"/>
      <c r="S6" s="311"/>
      <c r="T6" s="311"/>
      <c r="U6" s="311"/>
      <c r="V6" s="311"/>
      <c r="W6" s="311"/>
      <c r="X6" s="312"/>
    </row>
    <row r="7" spans="1:24" ht="15.75" customHeight="1" thickBot="1">
      <c r="A7" s="1256" t="s">
        <v>24</v>
      </c>
      <c r="B7" s="309"/>
      <c r="C7" s="1257"/>
      <c r="D7" s="309">
        <f>IF(Oplysningsside!I17="","",Oplysningsside!I17)</f>
      </c>
      <c r="E7" s="309"/>
      <c r="F7" s="309"/>
      <c r="G7" s="309"/>
      <c r="H7" s="310"/>
      <c r="I7" s="1258" t="s">
        <v>25</v>
      </c>
      <c r="J7" s="1259"/>
      <c r="K7" s="321">
        <f>IF(Oplysningsside!I18="","",Oplysningsside!I18)</f>
      </c>
      <c r="L7" s="322"/>
      <c r="M7" s="1256" t="s">
        <v>21</v>
      </c>
      <c r="N7" s="309"/>
      <c r="O7" s="1257"/>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12" ht="15.75" customHeight="1" thickBot="1">
      <c r="A9" s="340" t="s">
        <v>22</v>
      </c>
      <c r="B9" s="341"/>
      <c r="C9" s="342"/>
      <c r="D9" s="343" t="str">
        <f>+Oplysningsside!D9</f>
        <v>2.0</v>
      </c>
      <c r="E9" s="344"/>
      <c r="F9" s="340" t="s">
        <v>23</v>
      </c>
      <c r="G9" s="341"/>
      <c r="H9" s="341"/>
      <c r="I9" s="342"/>
      <c r="J9" s="345">
        <f>+Oplysningsside!J9</f>
        <v>43077</v>
      </c>
      <c r="K9" s="346"/>
      <c r="L9" s="347"/>
    </row>
    <row r="10" ht="15" customHeight="1" thickBot="1"/>
    <row r="11" spans="2:52" ht="15" customHeight="1">
      <c r="B11" s="1327" t="s">
        <v>286</v>
      </c>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9"/>
      <c r="AB11" s="1327" t="s">
        <v>8</v>
      </c>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9"/>
    </row>
    <row r="12" spans="2:52" ht="15" customHeight="1" thickBot="1">
      <c r="B12" s="1330"/>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2"/>
      <c r="AB12" s="1330"/>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2"/>
    </row>
    <row r="13" spans="2:52" s="6" customFormat="1" ht="15" customHeight="1" thickBot="1">
      <c r="B13" s="194"/>
      <c r="C13" s="195"/>
      <c r="D13" s="195"/>
      <c r="E13" s="195"/>
      <c r="F13" s="195"/>
      <c r="G13" s="195"/>
      <c r="H13" s="195"/>
      <c r="I13" s="195"/>
      <c r="J13" s="195"/>
      <c r="K13" s="196"/>
      <c r="L13" s="196"/>
      <c r="M13" s="196"/>
      <c r="N13" s="196"/>
      <c r="O13" s="196"/>
      <c r="P13" s="196"/>
      <c r="Q13" s="196"/>
      <c r="R13" s="196"/>
      <c r="S13" s="196"/>
      <c r="T13" s="196"/>
      <c r="U13" s="196"/>
      <c r="V13" s="196"/>
      <c r="W13" s="196"/>
      <c r="X13" s="196"/>
      <c r="Y13" s="196"/>
      <c r="Z13" s="197"/>
      <c r="AB13" s="194"/>
      <c r="AC13" s="195"/>
      <c r="AD13" s="195"/>
      <c r="AE13" s="195"/>
      <c r="AF13" s="195"/>
      <c r="AG13" s="195"/>
      <c r="AH13" s="195"/>
      <c r="AI13" s="195"/>
      <c r="AJ13" s="195"/>
      <c r="AK13" s="196"/>
      <c r="AL13" s="196"/>
      <c r="AM13" s="196"/>
      <c r="AN13" s="196"/>
      <c r="AO13" s="196"/>
      <c r="AP13" s="196"/>
      <c r="AQ13" s="196"/>
      <c r="AR13" s="196"/>
      <c r="AS13" s="196"/>
      <c r="AT13" s="196"/>
      <c r="AU13" s="196"/>
      <c r="AV13" s="196"/>
      <c r="AW13" s="196"/>
      <c r="AX13" s="196"/>
      <c r="AY13" s="196"/>
      <c r="AZ13" s="197"/>
    </row>
    <row r="14" spans="2:52" ht="29.25" customHeight="1" thickBot="1">
      <c r="B14" s="1265" t="s">
        <v>209</v>
      </c>
      <c r="C14" s="1266"/>
      <c r="D14" s="1266"/>
      <c r="E14" s="1266"/>
      <c r="F14" s="1266"/>
      <c r="G14" s="1266"/>
      <c r="H14" s="1266"/>
      <c r="I14" s="1266"/>
      <c r="J14" s="1266"/>
      <c r="K14" s="1266"/>
      <c r="L14" s="1266"/>
      <c r="M14" s="1266"/>
      <c r="N14" s="1266"/>
      <c r="O14" s="1266"/>
      <c r="P14" s="1266"/>
      <c r="Q14" s="1266"/>
      <c r="R14" s="1266"/>
      <c r="S14" s="1266"/>
      <c r="T14" s="1266"/>
      <c r="U14" s="1266"/>
      <c r="V14" s="1266"/>
      <c r="W14" s="1266"/>
      <c r="X14" s="1266"/>
      <c r="Y14" s="1266"/>
      <c r="Z14" s="1267"/>
      <c r="AB14" s="1265" t="s">
        <v>209</v>
      </c>
      <c r="AC14" s="1266"/>
      <c r="AD14" s="1266"/>
      <c r="AE14" s="1266"/>
      <c r="AF14" s="1266"/>
      <c r="AG14" s="1266"/>
      <c r="AH14" s="1266"/>
      <c r="AI14" s="1266"/>
      <c r="AJ14" s="1266"/>
      <c r="AK14" s="1266"/>
      <c r="AL14" s="1266"/>
      <c r="AM14" s="1266"/>
      <c r="AN14" s="1266"/>
      <c r="AO14" s="1266"/>
      <c r="AP14" s="1266"/>
      <c r="AQ14" s="1266"/>
      <c r="AR14" s="1266"/>
      <c r="AS14" s="1266"/>
      <c r="AT14" s="1266"/>
      <c r="AU14" s="1266"/>
      <c r="AV14" s="1266"/>
      <c r="AW14" s="1266"/>
      <c r="AX14" s="1266"/>
      <c r="AY14" s="1266"/>
      <c r="AZ14" s="1267"/>
    </row>
    <row r="15" spans="2:52" ht="36" customHeight="1">
      <c r="B15" s="1268"/>
      <c r="C15" s="1269"/>
      <c r="D15" s="1269"/>
      <c r="E15" s="1269"/>
      <c r="F15" s="1269"/>
      <c r="G15" s="1269"/>
      <c r="H15" s="1269"/>
      <c r="I15" s="1269"/>
      <c r="J15" s="1269"/>
      <c r="K15" s="1270" t="s">
        <v>214</v>
      </c>
      <c r="L15" s="1271"/>
      <c r="M15" s="1271"/>
      <c r="N15" s="1271"/>
      <c r="O15" s="1271"/>
      <c r="P15" s="1271"/>
      <c r="Q15" s="1271"/>
      <c r="R15" s="1271"/>
      <c r="S15" s="1271"/>
      <c r="T15" s="1271"/>
      <c r="U15" s="1271"/>
      <c r="V15" s="1271"/>
      <c r="W15" s="1271"/>
      <c r="X15" s="1271"/>
      <c r="Y15" s="1271"/>
      <c r="Z15" s="1272"/>
      <c r="AB15" s="1268"/>
      <c r="AC15" s="1269"/>
      <c r="AD15" s="1269"/>
      <c r="AE15" s="1269"/>
      <c r="AF15" s="1269"/>
      <c r="AG15" s="1269"/>
      <c r="AH15" s="1269"/>
      <c r="AI15" s="1269"/>
      <c r="AJ15" s="1269"/>
      <c r="AK15" s="1270" t="s">
        <v>214</v>
      </c>
      <c r="AL15" s="1271"/>
      <c r="AM15" s="1271"/>
      <c r="AN15" s="1271"/>
      <c r="AO15" s="1271"/>
      <c r="AP15" s="1271"/>
      <c r="AQ15" s="1271"/>
      <c r="AR15" s="1271"/>
      <c r="AS15" s="1271"/>
      <c r="AT15" s="1271"/>
      <c r="AU15" s="1271"/>
      <c r="AV15" s="1271"/>
      <c r="AW15" s="1271"/>
      <c r="AX15" s="1271"/>
      <c r="AY15" s="1271"/>
      <c r="AZ15" s="1272"/>
    </row>
    <row r="16" spans="2:52" ht="18" customHeight="1">
      <c r="B16" s="1273" t="s">
        <v>210</v>
      </c>
      <c r="C16" s="1274"/>
      <c r="D16" s="1274"/>
      <c r="E16" s="1274"/>
      <c r="F16" s="1274"/>
      <c r="G16" s="1274"/>
      <c r="H16" s="1274"/>
      <c r="I16" s="1274"/>
      <c r="J16" s="1275"/>
      <c r="K16" s="1276" t="s">
        <v>211</v>
      </c>
      <c r="L16" s="1277"/>
      <c r="M16" s="1277"/>
      <c r="N16" s="1277"/>
      <c r="O16" s="1277"/>
      <c r="P16" s="1277"/>
      <c r="Q16" s="1277"/>
      <c r="R16" s="1277"/>
      <c r="S16" s="1277"/>
      <c r="T16" s="1277"/>
      <c r="U16" s="1277"/>
      <c r="V16" s="1277"/>
      <c r="W16" s="1277"/>
      <c r="X16" s="1277"/>
      <c r="Y16" s="1277"/>
      <c r="Z16" s="1278"/>
      <c r="AB16" s="1273" t="s">
        <v>210</v>
      </c>
      <c r="AC16" s="1274"/>
      <c r="AD16" s="1274"/>
      <c r="AE16" s="1274"/>
      <c r="AF16" s="1274"/>
      <c r="AG16" s="1274"/>
      <c r="AH16" s="1274"/>
      <c r="AI16" s="1274"/>
      <c r="AJ16" s="1275"/>
      <c r="AK16" s="1276" t="s">
        <v>211</v>
      </c>
      <c r="AL16" s="1277"/>
      <c r="AM16" s="1277"/>
      <c r="AN16" s="1277"/>
      <c r="AO16" s="1277"/>
      <c r="AP16" s="1277"/>
      <c r="AQ16" s="1277"/>
      <c r="AR16" s="1277"/>
      <c r="AS16" s="1277"/>
      <c r="AT16" s="1277"/>
      <c r="AU16" s="1277"/>
      <c r="AV16" s="1277"/>
      <c r="AW16" s="1277"/>
      <c r="AX16" s="1277"/>
      <c r="AY16" s="1277"/>
      <c r="AZ16" s="1278"/>
    </row>
    <row r="17" spans="2:52" ht="18" customHeight="1">
      <c r="B17" s="1273" t="s">
        <v>212</v>
      </c>
      <c r="C17" s="1274"/>
      <c r="D17" s="1274"/>
      <c r="E17" s="1274"/>
      <c r="F17" s="1274"/>
      <c r="G17" s="1274"/>
      <c r="H17" s="1274"/>
      <c r="I17" s="1274"/>
      <c r="J17" s="1275"/>
      <c r="K17" s="1282" t="s">
        <v>211</v>
      </c>
      <c r="L17" s="1283"/>
      <c r="M17" s="1283"/>
      <c r="N17" s="1283"/>
      <c r="O17" s="1283"/>
      <c r="P17" s="1283"/>
      <c r="Q17" s="1283"/>
      <c r="R17" s="1283"/>
      <c r="S17" s="1283"/>
      <c r="T17" s="1283"/>
      <c r="U17" s="1283"/>
      <c r="V17" s="1283"/>
      <c r="W17" s="1283"/>
      <c r="X17" s="1283"/>
      <c r="Y17" s="1283"/>
      <c r="Z17" s="1284"/>
      <c r="AB17" s="1273" t="s">
        <v>212</v>
      </c>
      <c r="AC17" s="1274"/>
      <c r="AD17" s="1274"/>
      <c r="AE17" s="1274"/>
      <c r="AF17" s="1274"/>
      <c r="AG17" s="1274"/>
      <c r="AH17" s="1274"/>
      <c r="AI17" s="1274"/>
      <c r="AJ17" s="1275"/>
      <c r="AK17" s="1282" t="s">
        <v>211</v>
      </c>
      <c r="AL17" s="1283"/>
      <c r="AM17" s="1283"/>
      <c r="AN17" s="1283"/>
      <c r="AO17" s="1283"/>
      <c r="AP17" s="1283"/>
      <c r="AQ17" s="1283"/>
      <c r="AR17" s="1283"/>
      <c r="AS17" s="1283"/>
      <c r="AT17" s="1283"/>
      <c r="AU17" s="1283"/>
      <c r="AV17" s="1283"/>
      <c r="AW17" s="1283"/>
      <c r="AX17" s="1283"/>
      <c r="AY17" s="1283"/>
      <c r="AZ17" s="1284"/>
    </row>
    <row r="18" spans="2:52" ht="36" customHeight="1">
      <c r="B18" s="198"/>
      <c r="C18" s="199"/>
      <c r="D18" s="199"/>
      <c r="E18" s="199"/>
      <c r="F18" s="199"/>
      <c r="G18" s="199"/>
      <c r="H18" s="199"/>
      <c r="I18" s="199"/>
      <c r="J18" s="199"/>
      <c r="K18" s="1316" t="s">
        <v>215</v>
      </c>
      <c r="L18" s="1317"/>
      <c r="M18" s="1317"/>
      <c r="N18" s="1317"/>
      <c r="O18" s="1317"/>
      <c r="P18" s="1317"/>
      <c r="Q18" s="1317"/>
      <c r="R18" s="1317"/>
      <c r="S18" s="1317"/>
      <c r="T18" s="1317"/>
      <c r="U18" s="1317"/>
      <c r="V18" s="1317"/>
      <c r="W18" s="1317"/>
      <c r="X18" s="1317"/>
      <c r="Y18" s="1317"/>
      <c r="Z18" s="1318"/>
      <c r="AB18" s="198"/>
      <c r="AC18" s="199"/>
      <c r="AD18" s="199"/>
      <c r="AE18" s="199"/>
      <c r="AF18" s="199"/>
      <c r="AG18" s="199"/>
      <c r="AH18" s="199"/>
      <c r="AI18" s="199"/>
      <c r="AJ18" s="199"/>
      <c r="AK18" s="1316" t="s">
        <v>215</v>
      </c>
      <c r="AL18" s="1317"/>
      <c r="AM18" s="1317"/>
      <c r="AN18" s="1317"/>
      <c r="AO18" s="1317"/>
      <c r="AP18" s="1317"/>
      <c r="AQ18" s="1317"/>
      <c r="AR18" s="1317"/>
      <c r="AS18" s="1317"/>
      <c r="AT18" s="1317"/>
      <c r="AU18" s="1317"/>
      <c r="AV18" s="1317"/>
      <c r="AW18" s="1317"/>
      <c r="AX18" s="1317"/>
      <c r="AY18" s="1317"/>
      <c r="AZ18" s="1318"/>
    </row>
    <row r="19" spans="2:52" ht="18" customHeight="1">
      <c r="B19" s="1273" t="s">
        <v>210</v>
      </c>
      <c r="C19" s="1274"/>
      <c r="D19" s="1274"/>
      <c r="E19" s="1274"/>
      <c r="F19" s="1274"/>
      <c r="G19" s="1274"/>
      <c r="H19" s="1274"/>
      <c r="I19" s="1274"/>
      <c r="J19" s="1275"/>
      <c r="K19" s="1276" t="s">
        <v>213</v>
      </c>
      <c r="L19" s="1277"/>
      <c r="M19" s="1277"/>
      <c r="N19" s="1277"/>
      <c r="O19" s="1277"/>
      <c r="P19" s="1277"/>
      <c r="Q19" s="1277"/>
      <c r="R19" s="1277"/>
      <c r="S19" s="1277"/>
      <c r="T19" s="1277"/>
      <c r="U19" s="1277"/>
      <c r="V19" s="1277"/>
      <c r="W19" s="1277"/>
      <c r="X19" s="1277"/>
      <c r="Y19" s="1277"/>
      <c r="Z19" s="1278"/>
      <c r="AB19" s="1273" t="s">
        <v>210</v>
      </c>
      <c r="AC19" s="1274"/>
      <c r="AD19" s="1274"/>
      <c r="AE19" s="1274"/>
      <c r="AF19" s="1274"/>
      <c r="AG19" s="1274"/>
      <c r="AH19" s="1274"/>
      <c r="AI19" s="1274"/>
      <c r="AJ19" s="1275"/>
      <c r="AK19" s="1276" t="s">
        <v>213</v>
      </c>
      <c r="AL19" s="1277"/>
      <c r="AM19" s="1277"/>
      <c r="AN19" s="1277"/>
      <c r="AO19" s="1277"/>
      <c r="AP19" s="1277"/>
      <c r="AQ19" s="1277"/>
      <c r="AR19" s="1277"/>
      <c r="AS19" s="1277"/>
      <c r="AT19" s="1277"/>
      <c r="AU19" s="1277"/>
      <c r="AV19" s="1277"/>
      <c r="AW19" s="1277"/>
      <c r="AX19" s="1277"/>
      <c r="AY19" s="1277"/>
      <c r="AZ19" s="1278"/>
    </row>
    <row r="20" spans="2:52" ht="18" customHeight="1">
      <c r="B20" s="1273" t="s">
        <v>212</v>
      </c>
      <c r="C20" s="1274"/>
      <c r="D20" s="1274"/>
      <c r="E20" s="1274"/>
      <c r="F20" s="1274"/>
      <c r="G20" s="1274"/>
      <c r="H20" s="1274"/>
      <c r="I20" s="1274"/>
      <c r="J20" s="1275"/>
      <c r="K20" s="1282" t="s">
        <v>213</v>
      </c>
      <c r="L20" s="1283"/>
      <c r="M20" s="1283"/>
      <c r="N20" s="1283"/>
      <c r="O20" s="1283"/>
      <c r="P20" s="1283"/>
      <c r="Q20" s="1283"/>
      <c r="R20" s="1283"/>
      <c r="S20" s="1283"/>
      <c r="T20" s="1283"/>
      <c r="U20" s="1283"/>
      <c r="V20" s="1283"/>
      <c r="W20" s="1283"/>
      <c r="X20" s="1283"/>
      <c r="Y20" s="1283"/>
      <c r="Z20" s="1284"/>
      <c r="AB20" s="1273" t="s">
        <v>212</v>
      </c>
      <c r="AC20" s="1274"/>
      <c r="AD20" s="1274"/>
      <c r="AE20" s="1274"/>
      <c r="AF20" s="1274"/>
      <c r="AG20" s="1274"/>
      <c r="AH20" s="1274"/>
      <c r="AI20" s="1274"/>
      <c r="AJ20" s="1275"/>
      <c r="AK20" s="1282" t="s">
        <v>213</v>
      </c>
      <c r="AL20" s="1283"/>
      <c r="AM20" s="1283"/>
      <c r="AN20" s="1283"/>
      <c r="AO20" s="1283"/>
      <c r="AP20" s="1283"/>
      <c r="AQ20" s="1283"/>
      <c r="AR20" s="1283"/>
      <c r="AS20" s="1283"/>
      <c r="AT20" s="1283"/>
      <c r="AU20" s="1283"/>
      <c r="AV20" s="1283"/>
      <c r="AW20" s="1283"/>
      <c r="AX20" s="1283"/>
      <c r="AY20" s="1283"/>
      <c r="AZ20" s="1284"/>
    </row>
    <row r="21" spans="2:52" s="6" customFormat="1" ht="15" customHeight="1" thickBot="1">
      <c r="B21" s="194"/>
      <c r="C21" s="195"/>
      <c r="D21" s="195"/>
      <c r="E21" s="195"/>
      <c r="F21" s="195"/>
      <c r="G21" s="195"/>
      <c r="H21" s="195"/>
      <c r="I21" s="195"/>
      <c r="J21" s="195"/>
      <c r="K21" s="196"/>
      <c r="L21" s="196"/>
      <c r="M21" s="196"/>
      <c r="N21" s="196"/>
      <c r="O21" s="196"/>
      <c r="P21" s="196"/>
      <c r="Q21" s="196"/>
      <c r="R21" s="196"/>
      <c r="S21" s="196"/>
      <c r="T21" s="196"/>
      <c r="U21" s="196"/>
      <c r="V21" s="196"/>
      <c r="W21" s="196"/>
      <c r="X21" s="196"/>
      <c r="Y21" s="196"/>
      <c r="Z21" s="197"/>
      <c r="AB21" s="194"/>
      <c r="AC21" s="195"/>
      <c r="AD21" s="195"/>
      <c r="AE21" s="195"/>
      <c r="AF21" s="195"/>
      <c r="AG21" s="195"/>
      <c r="AH21" s="195"/>
      <c r="AI21" s="195"/>
      <c r="AJ21" s="195"/>
      <c r="AK21" s="196"/>
      <c r="AL21" s="196"/>
      <c r="AM21" s="196"/>
      <c r="AN21" s="196"/>
      <c r="AO21" s="196"/>
      <c r="AP21" s="196"/>
      <c r="AQ21" s="196"/>
      <c r="AR21" s="196"/>
      <c r="AS21" s="196"/>
      <c r="AT21" s="196"/>
      <c r="AU21" s="196"/>
      <c r="AV21" s="196"/>
      <c r="AW21" s="196"/>
      <c r="AX21" s="196"/>
      <c r="AY21" s="196"/>
      <c r="AZ21" s="197"/>
    </row>
    <row r="22" spans="2:52" ht="29.25" customHeight="1" thickBot="1">
      <c r="B22" s="1265" t="s">
        <v>216</v>
      </c>
      <c r="C22" s="1266"/>
      <c r="D22" s="1266"/>
      <c r="E22" s="1266"/>
      <c r="F22" s="1266"/>
      <c r="G22" s="1266"/>
      <c r="H22" s="1266"/>
      <c r="I22" s="1266"/>
      <c r="J22" s="1266"/>
      <c r="K22" s="1266"/>
      <c r="L22" s="1266"/>
      <c r="M22" s="1266"/>
      <c r="N22" s="1266"/>
      <c r="O22" s="1266"/>
      <c r="P22" s="1266"/>
      <c r="Q22" s="1266"/>
      <c r="R22" s="1266"/>
      <c r="S22" s="1266"/>
      <c r="T22" s="1266"/>
      <c r="U22" s="1266"/>
      <c r="V22" s="1266"/>
      <c r="W22" s="1266"/>
      <c r="X22" s="1266"/>
      <c r="Y22" s="1266"/>
      <c r="Z22" s="1267"/>
      <c r="AB22" s="1265" t="s">
        <v>216</v>
      </c>
      <c r="AC22" s="1266"/>
      <c r="AD22" s="1266"/>
      <c r="AE22" s="1266"/>
      <c r="AF22" s="1266"/>
      <c r="AG22" s="1266"/>
      <c r="AH22" s="1266"/>
      <c r="AI22" s="1266"/>
      <c r="AJ22" s="1266"/>
      <c r="AK22" s="1266"/>
      <c r="AL22" s="1266"/>
      <c r="AM22" s="1266"/>
      <c r="AN22" s="1266"/>
      <c r="AO22" s="1266"/>
      <c r="AP22" s="1266"/>
      <c r="AQ22" s="1266"/>
      <c r="AR22" s="1266"/>
      <c r="AS22" s="1266"/>
      <c r="AT22" s="1266"/>
      <c r="AU22" s="1266"/>
      <c r="AV22" s="1266"/>
      <c r="AW22" s="1266"/>
      <c r="AX22" s="1266"/>
      <c r="AY22" s="1266"/>
      <c r="AZ22" s="1267"/>
    </row>
    <row r="23" spans="2:52" ht="36" customHeight="1">
      <c r="B23" s="1268"/>
      <c r="C23" s="1269"/>
      <c r="D23" s="1269"/>
      <c r="E23" s="1269"/>
      <c r="F23" s="1269"/>
      <c r="G23" s="1269"/>
      <c r="H23" s="1269"/>
      <c r="I23" s="1269"/>
      <c r="J23" s="1269"/>
      <c r="K23" s="1270" t="s">
        <v>217</v>
      </c>
      <c r="L23" s="1271"/>
      <c r="M23" s="1271"/>
      <c r="N23" s="1271"/>
      <c r="O23" s="1271"/>
      <c r="P23" s="1271"/>
      <c r="Q23" s="1271"/>
      <c r="R23" s="1271"/>
      <c r="S23" s="1271"/>
      <c r="T23" s="1271"/>
      <c r="U23" s="1271"/>
      <c r="V23" s="1271"/>
      <c r="W23" s="1271"/>
      <c r="X23" s="1271"/>
      <c r="Y23" s="1271"/>
      <c r="Z23" s="1272"/>
      <c r="AB23" s="1268"/>
      <c r="AC23" s="1269"/>
      <c r="AD23" s="1269"/>
      <c r="AE23" s="1269"/>
      <c r="AF23" s="1269"/>
      <c r="AG23" s="1269"/>
      <c r="AH23" s="1269"/>
      <c r="AI23" s="1269"/>
      <c r="AJ23" s="1269"/>
      <c r="AK23" s="1270" t="s">
        <v>217</v>
      </c>
      <c r="AL23" s="1271"/>
      <c r="AM23" s="1271"/>
      <c r="AN23" s="1271"/>
      <c r="AO23" s="1271"/>
      <c r="AP23" s="1271"/>
      <c r="AQ23" s="1271"/>
      <c r="AR23" s="1271"/>
      <c r="AS23" s="1271"/>
      <c r="AT23" s="1271"/>
      <c r="AU23" s="1271"/>
      <c r="AV23" s="1271"/>
      <c r="AW23" s="1271"/>
      <c r="AX23" s="1271"/>
      <c r="AY23" s="1271"/>
      <c r="AZ23" s="1272"/>
    </row>
    <row r="24" spans="2:52" ht="18" customHeight="1">
      <c r="B24" s="1273" t="s">
        <v>210</v>
      </c>
      <c r="C24" s="1274"/>
      <c r="D24" s="1274"/>
      <c r="E24" s="1274"/>
      <c r="F24" s="1274"/>
      <c r="G24" s="1274"/>
      <c r="H24" s="1274"/>
      <c r="I24" s="1274"/>
      <c r="J24" s="1275"/>
      <c r="K24" s="1276" t="s">
        <v>213</v>
      </c>
      <c r="L24" s="1277"/>
      <c r="M24" s="1277"/>
      <c r="N24" s="1277"/>
      <c r="O24" s="1277"/>
      <c r="P24" s="1277"/>
      <c r="Q24" s="1277"/>
      <c r="R24" s="1277"/>
      <c r="S24" s="1277"/>
      <c r="T24" s="1277"/>
      <c r="U24" s="1277"/>
      <c r="V24" s="1277"/>
      <c r="W24" s="1277"/>
      <c r="X24" s="1277"/>
      <c r="Y24" s="1277"/>
      <c r="Z24" s="1278"/>
      <c r="AB24" s="1273" t="s">
        <v>210</v>
      </c>
      <c r="AC24" s="1274"/>
      <c r="AD24" s="1274"/>
      <c r="AE24" s="1274"/>
      <c r="AF24" s="1274"/>
      <c r="AG24" s="1274"/>
      <c r="AH24" s="1274"/>
      <c r="AI24" s="1274"/>
      <c r="AJ24" s="1275"/>
      <c r="AK24" s="1276" t="s">
        <v>213</v>
      </c>
      <c r="AL24" s="1277"/>
      <c r="AM24" s="1277"/>
      <c r="AN24" s="1277"/>
      <c r="AO24" s="1277"/>
      <c r="AP24" s="1277"/>
      <c r="AQ24" s="1277"/>
      <c r="AR24" s="1277"/>
      <c r="AS24" s="1277"/>
      <c r="AT24" s="1277"/>
      <c r="AU24" s="1277"/>
      <c r="AV24" s="1277"/>
      <c r="AW24" s="1277"/>
      <c r="AX24" s="1277"/>
      <c r="AY24" s="1277"/>
      <c r="AZ24" s="1278"/>
    </row>
    <row r="25" spans="2:52" ht="18" customHeight="1">
      <c r="B25" s="1273" t="s">
        <v>164</v>
      </c>
      <c r="C25" s="1274"/>
      <c r="D25" s="1274"/>
      <c r="E25" s="1274"/>
      <c r="F25" s="1274"/>
      <c r="G25" s="1274"/>
      <c r="H25" s="1274"/>
      <c r="I25" s="1274"/>
      <c r="J25" s="1275"/>
      <c r="K25" s="1282" t="s">
        <v>218</v>
      </c>
      <c r="L25" s="1283"/>
      <c r="M25" s="1283"/>
      <c r="N25" s="1283"/>
      <c r="O25" s="1283"/>
      <c r="P25" s="1283"/>
      <c r="Q25" s="1283"/>
      <c r="R25" s="1283"/>
      <c r="S25" s="1283"/>
      <c r="T25" s="1283"/>
      <c r="U25" s="1283"/>
      <c r="V25" s="1283"/>
      <c r="W25" s="1283"/>
      <c r="X25" s="1283"/>
      <c r="Y25" s="1283"/>
      <c r="Z25" s="1284"/>
      <c r="AB25" s="1273" t="s">
        <v>164</v>
      </c>
      <c r="AC25" s="1274"/>
      <c r="AD25" s="1274"/>
      <c r="AE25" s="1274"/>
      <c r="AF25" s="1274"/>
      <c r="AG25" s="1274"/>
      <c r="AH25" s="1274"/>
      <c r="AI25" s="1274"/>
      <c r="AJ25" s="1275"/>
      <c r="AK25" s="1282" t="s">
        <v>218</v>
      </c>
      <c r="AL25" s="1283"/>
      <c r="AM25" s="1283"/>
      <c r="AN25" s="1283"/>
      <c r="AO25" s="1283"/>
      <c r="AP25" s="1283"/>
      <c r="AQ25" s="1283"/>
      <c r="AR25" s="1283"/>
      <c r="AS25" s="1283"/>
      <c r="AT25" s="1283"/>
      <c r="AU25" s="1283"/>
      <c r="AV25" s="1283"/>
      <c r="AW25" s="1283"/>
      <c r="AX25" s="1283"/>
      <c r="AY25" s="1283"/>
      <c r="AZ25" s="1284"/>
    </row>
    <row r="26" spans="2:52" s="6" customFormat="1" ht="15" customHeight="1" thickBot="1">
      <c r="B26" s="194"/>
      <c r="C26" s="195"/>
      <c r="D26" s="195"/>
      <c r="E26" s="195"/>
      <c r="F26" s="195"/>
      <c r="G26" s="195"/>
      <c r="H26" s="195"/>
      <c r="I26" s="195"/>
      <c r="J26" s="195"/>
      <c r="K26" s="196"/>
      <c r="L26" s="196"/>
      <c r="M26" s="196"/>
      <c r="N26" s="196"/>
      <c r="O26" s="196"/>
      <c r="P26" s="196"/>
      <c r="Q26" s="196"/>
      <c r="R26" s="196"/>
      <c r="S26" s="196"/>
      <c r="T26" s="196"/>
      <c r="U26" s="196"/>
      <c r="V26" s="196"/>
      <c r="W26" s="196"/>
      <c r="X26" s="196"/>
      <c r="Y26" s="196"/>
      <c r="Z26" s="197"/>
      <c r="AB26" s="194"/>
      <c r="AC26" s="195"/>
      <c r="AD26" s="195"/>
      <c r="AE26" s="195"/>
      <c r="AF26" s="195"/>
      <c r="AG26" s="195"/>
      <c r="AH26" s="195"/>
      <c r="AI26" s="195"/>
      <c r="AJ26" s="195"/>
      <c r="AK26" s="196"/>
      <c r="AL26" s="196"/>
      <c r="AM26" s="196"/>
      <c r="AN26" s="196"/>
      <c r="AO26" s="196"/>
      <c r="AP26" s="196"/>
      <c r="AQ26" s="196"/>
      <c r="AR26" s="196"/>
      <c r="AS26" s="196"/>
      <c r="AT26" s="196"/>
      <c r="AU26" s="196"/>
      <c r="AV26" s="196"/>
      <c r="AW26" s="196"/>
      <c r="AX26" s="196"/>
      <c r="AY26" s="196"/>
      <c r="AZ26" s="197"/>
    </row>
    <row r="27" spans="2:52" ht="36" customHeight="1" thickBot="1">
      <c r="B27" s="1333" t="s">
        <v>38</v>
      </c>
      <c r="C27" s="1334"/>
      <c r="D27" s="1334"/>
      <c r="E27" s="1334"/>
      <c r="F27" s="1334"/>
      <c r="G27" s="1334"/>
      <c r="H27" s="1334"/>
      <c r="I27" s="1334"/>
      <c r="J27" s="1334"/>
      <c r="K27" s="1334"/>
      <c r="L27" s="1334"/>
      <c r="M27" s="1334"/>
      <c r="N27" s="1334"/>
      <c r="O27" s="1334"/>
      <c r="P27" s="1334"/>
      <c r="Q27" s="1334"/>
      <c r="R27" s="1334"/>
      <c r="S27" s="1334"/>
      <c r="T27" s="1334"/>
      <c r="U27" s="1334"/>
      <c r="V27" s="1334"/>
      <c r="W27" s="1334"/>
      <c r="X27" s="1334"/>
      <c r="Y27" s="1334"/>
      <c r="Z27" s="1335"/>
      <c r="AB27" s="1333" t="s">
        <v>38</v>
      </c>
      <c r="AC27" s="1334"/>
      <c r="AD27" s="1334"/>
      <c r="AE27" s="1334"/>
      <c r="AF27" s="1334"/>
      <c r="AG27" s="1334"/>
      <c r="AH27" s="1334"/>
      <c r="AI27" s="1334"/>
      <c r="AJ27" s="1334"/>
      <c r="AK27" s="1334"/>
      <c r="AL27" s="1334"/>
      <c r="AM27" s="1334"/>
      <c r="AN27" s="1334"/>
      <c r="AO27" s="1334"/>
      <c r="AP27" s="1334"/>
      <c r="AQ27" s="1334"/>
      <c r="AR27" s="1334"/>
      <c r="AS27" s="1334"/>
      <c r="AT27" s="1334"/>
      <c r="AU27" s="1334"/>
      <c r="AV27" s="1334"/>
      <c r="AW27" s="1334"/>
      <c r="AX27" s="1334"/>
      <c r="AY27" s="1334"/>
      <c r="AZ27" s="1335"/>
    </row>
    <row r="28" spans="2:52" ht="36" customHeight="1">
      <c r="B28" s="1301"/>
      <c r="C28" s="1302"/>
      <c r="D28" s="1302"/>
      <c r="E28" s="1302"/>
      <c r="F28" s="1302"/>
      <c r="G28" s="1302"/>
      <c r="H28" s="1302"/>
      <c r="I28" s="1302"/>
      <c r="J28" s="1303"/>
      <c r="K28" s="1270" t="s">
        <v>208</v>
      </c>
      <c r="L28" s="1336"/>
      <c r="M28" s="1336"/>
      <c r="N28" s="1336"/>
      <c r="O28" s="1336"/>
      <c r="P28" s="1336"/>
      <c r="Q28" s="1336"/>
      <c r="R28" s="1336"/>
      <c r="S28" s="1336"/>
      <c r="T28" s="1336"/>
      <c r="U28" s="1336"/>
      <c r="V28" s="1336"/>
      <c r="W28" s="1336"/>
      <c r="X28" s="1336"/>
      <c r="Y28" s="1336"/>
      <c r="Z28" s="1337"/>
      <c r="AB28" s="1301"/>
      <c r="AC28" s="1302"/>
      <c r="AD28" s="1302"/>
      <c r="AE28" s="1302"/>
      <c r="AF28" s="1302"/>
      <c r="AG28" s="1302"/>
      <c r="AH28" s="1302"/>
      <c r="AI28" s="1302"/>
      <c r="AJ28" s="1303"/>
      <c r="AK28" s="1270" t="s">
        <v>208</v>
      </c>
      <c r="AL28" s="1336"/>
      <c r="AM28" s="1336"/>
      <c r="AN28" s="1336"/>
      <c r="AO28" s="1336"/>
      <c r="AP28" s="1336"/>
      <c r="AQ28" s="1336"/>
      <c r="AR28" s="1336"/>
      <c r="AS28" s="1336"/>
      <c r="AT28" s="1336"/>
      <c r="AU28" s="1336"/>
      <c r="AV28" s="1336"/>
      <c r="AW28" s="1336"/>
      <c r="AX28" s="1336"/>
      <c r="AY28" s="1336"/>
      <c r="AZ28" s="1337"/>
    </row>
    <row r="29" spans="2:52" ht="103.5" customHeight="1">
      <c r="B29" s="1273" t="s">
        <v>117</v>
      </c>
      <c r="C29" s="1274"/>
      <c r="D29" s="1274"/>
      <c r="E29" s="1274"/>
      <c r="F29" s="1274"/>
      <c r="G29" s="1274"/>
      <c r="H29" s="1274"/>
      <c r="I29" s="1274"/>
      <c r="J29" s="1275"/>
      <c r="K29" s="1290" t="s">
        <v>341</v>
      </c>
      <c r="L29" s="1319"/>
      <c r="M29" s="1319"/>
      <c r="N29" s="1319"/>
      <c r="O29" s="1319"/>
      <c r="P29" s="1319"/>
      <c r="Q29" s="1319"/>
      <c r="R29" s="1319"/>
      <c r="S29" s="1319"/>
      <c r="T29" s="1319"/>
      <c r="U29" s="1319"/>
      <c r="V29" s="1319"/>
      <c r="W29" s="1319"/>
      <c r="X29" s="1319"/>
      <c r="Y29" s="1319"/>
      <c r="Z29" s="1320"/>
      <c r="AB29" s="1273" t="s">
        <v>117</v>
      </c>
      <c r="AC29" s="1274"/>
      <c r="AD29" s="1274"/>
      <c r="AE29" s="1274"/>
      <c r="AF29" s="1274"/>
      <c r="AG29" s="1274"/>
      <c r="AH29" s="1274"/>
      <c r="AI29" s="1274"/>
      <c r="AJ29" s="1275"/>
      <c r="AK29" s="1290" t="s">
        <v>113</v>
      </c>
      <c r="AL29" s="1319"/>
      <c r="AM29" s="1319"/>
      <c r="AN29" s="1319"/>
      <c r="AO29" s="1319"/>
      <c r="AP29" s="1319"/>
      <c r="AQ29" s="1319"/>
      <c r="AR29" s="1319"/>
      <c r="AS29" s="1319"/>
      <c r="AT29" s="1319"/>
      <c r="AU29" s="1319"/>
      <c r="AV29" s="1319"/>
      <c r="AW29" s="1319"/>
      <c r="AX29" s="1319"/>
      <c r="AY29" s="1319"/>
      <c r="AZ29" s="1320"/>
    </row>
    <row r="30" spans="1:52" ht="159" customHeight="1">
      <c r="A30" s="8"/>
      <c r="B30" s="1321" t="s">
        <v>101</v>
      </c>
      <c r="C30" s="1322"/>
      <c r="D30" s="1322"/>
      <c r="E30" s="1322"/>
      <c r="F30" s="1322"/>
      <c r="G30" s="1322"/>
      <c r="H30" s="1322"/>
      <c r="I30" s="1322"/>
      <c r="J30" s="1323"/>
      <c r="K30" s="1324" t="s">
        <v>342</v>
      </c>
      <c r="L30" s="1325"/>
      <c r="M30" s="1325"/>
      <c r="N30" s="1325"/>
      <c r="O30" s="1325"/>
      <c r="P30" s="1325"/>
      <c r="Q30" s="1325"/>
      <c r="R30" s="1325"/>
      <c r="S30" s="1325"/>
      <c r="T30" s="1325"/>
      <c r="U30" s="1325"/>
      <c r="V30" s="1325"/>
      <c r="W30" s="1325"/>
      <c r="X30" s="1325"/>
      <c r="Y30" s="1325"/>
      <c r="Z30" s="1326"/>
      <c r="AB30" s="1321" t="s">
        <v>101</v>
      </c>
      <c r="AC30" s="1322"/>
      <c r="AD30" s="1322"/>
      <c r="AE30" s="1322"/>
      <c r="AF30" s="1322"/>
      <c r="AG30" s="1322"/>
      <c r="AH30" s="1322"/>
      <c r="AI30" s="1322"/>
      <c r="AJ30" s="1323"/>
      <c r="AK30" s="1324" t="s">
        <v>120</v>
      </c>
      <c r="AL30" s="1325"/>
      <c r="AM30" s="1325"/>
      <c r="AN30" s="1325"/>
      <c r="AO30" s="1325"/>
      <c r="AP30" s="1325"/>
      <c r="AQ30" s="1325"/>
      <c r="AR30" s="1325"/>
      <c r="AS30" s="1325"/>
      <c r="AT30" s="1325"/>
      <c r="AU30" s="1325"/>
      <c r="AV30" s="1325"/>
      <c r="AW30" s="1325"/>
      <c r="AX30" s="1325"/>
      <c r="AY30" s="1325"/>
      <c r="AZ30" s="1326"/>
    </row>
    <row r="31" spans="1:52" ht="75" customHeight="1">
      <c r="A31" s="8"/>
      <c r="B31" s="1273" t="s">
        <v>87</v>
      </c>
      <c r="C31" s="1274"/>
      <c r="D31" s="1274"/>
      <c r="E31" s="1274"/>
      <c r="F31" s="1274"/>
      <c r="G31" s="1274"/>
      <c r="H31" s="1274"/>
      <c r="I31" s="1274"/>
      <c r="J31" s="1275"/>
      <c r="K31" s="1279" t="s">
        <v>343</v>
      </c>
      <c r="L31" s="1280"/>
      <c r="M31" s="1280"/>
      <c r="N31" s="1280"/>
      <c r="O31" s="1280"/>
      <c r="P31" s="1280"/>
      <c r="Q31" s="1280"/>
      <c r="R31" s="1280"/>
      <c r="S31" s="1280"/>
      <c r="T31" s="1280"/>
      <c r="U31" s="1280"/>
      <c r="V31" s="1280"/>
      <c r="W31" s="1280"/>
      <c r="X31" s="1280"/>
      <c r="Y31" s="1280"/>
      <c r="Z31" s="1281"/>
      <c r="AB31" s="1273" t="s">
        <v>87</v>
      </c>
      <c r="AC31" s="1274"/>
      <c r="AD31" s="1274"/>
      <c r="AE31" s="1274"/>
      <c r="AF31" s="1274"/>
      <c r="AG31" s="1274"/>
      <c r="AH31" s="1274"/>
      <c r="AI31" s="1274"/>
      <c r="AJ31" s="1275"/>
      <c r="AK31" s="1279" t="s">
        <v>102</v>
      </c>
      <c r="AL31" s="1280"/>
      <c r="AM31" s="1280"/>
      <c r="AN31" s="1280"/>
      <c r="AO31" s="1280"/>
      <c r="AP31" s="1280"/>
      <c r="AQ31" s="1280"/>
      <c r="AR31" s="1280"/>
      <c r="AS31" s="1280"/>
      <c r="AT31" s="1280"/>
      <c r="AU31" s="1280"/>
      <c r="AV31" s="1280"/>
      <c r="AW31" s="1280"/>
      <c r="AX31" s="1280"/>
      <c r="AY31" s="1280"/>
      <c r="AZ31" s="1281"/>
    </row>
    <row r="32" spans="2:52" ht="55.5" customHeight="1">
      <c r="B32" s="1287" t="s">
        <v>103</v>
      </c>
      <c r="C32" s="1288"/>
      <c r="D32" s="1288"/>
      <c r="E32" s="1288"/>
      <c r="F32" s="1288"/>
      <c r="G32" s="1288"/>
      <c r="H32" s="1288"/>
      <c r="I32" s="1288"/>
      <c r="J32" s="1289"/>
      <c r="K32" s="1279" t="s">
        <v>104</v>
      </c>
      <c r="L32" s="1280"/>
      <c r="M32" s="1280"/>
      <c r="N32" s="1280"/>
      <c r="O32" s="1280"/>
      <c r="P32" s="1280"/>
      <c r="Q32" s="1280"/>
      <c r="R32" s="1280"/>
      <c r="S32" s="1280"/>
      <c r="T32" s="1280"/>
      <c r="U32" s="1280"/>
      <c r="V32" s="1280"/>
      <c r="W32" s="1280"/>
      <c r="X32" s="1280"/>
      <c r="Y32" s="1280"/>
      <c r="Z32" s="1281"/>
      <c r="AB32" s="1287" t="s">
        <v>103</v>
      </c>
      <c r="AC32" s="1288"/>
      <c r="AD32" s="1288"/>
      <c r="AE32" s="1288"/>
      <c r="AF32" s="1288"/>
      <c r="AG32" s="1288"/>
      <c r="AH32" s="1288"/>
      <c r="AI32" s="1288"/>
      <c r="AJ32" s="1289"/>
      <c r="AK32" s="1279" t="s">
        <v>104</v>
      </c>
      <c r="AL32" s="1280"/>
      <c r="AM32" s="1280"/>
      <c r="AN32" s="1280"/>
      <c r="AO32" s="1280"/>
      <c r="AP32" s="1280"/>
      <c r="AQ32" s="1280"/>
      <c r="AR32" s="1280"/>
      <c r="AS32" s="1280"/>
      <c r="AT32" s="1280"/>
      <c r="AU32" s="1280"/>
      <c r="AV32" s="1280"/>
      <c r="AW32" s="1280"/>
      <c r="AX32" s="1280"/>
      <c r="AY32" s="1280"/>
      <c r="AZ32" s="1281"/>
    </row>
    <row r="33" spans="2:52" ht="57.75" customHeight="1">
      <c r="B33" s="1287" t="s">
        <v>105</v>
      </c>
      <c r="C33" s="1288"/>
      <c r="D33" s="1288"/>
      <c r="E33" s="1288"/>
      <c r="F33" s="1288"/>
      <c r="G33" s="1288"/>
      <c r="H33" s="1288"/>
      <c r="I33" s="1288"/>
      <c r="J33" s="1289"/>
      <c r="K33" s="1279" t="s">
        <v>344</v>
      </c>
      <c r="L33" s="1280"/>
      <c r="M33" s="1280"/>
      <c r="N33" s="1280"/>
      <c r="O33" s="1280"/>
      <c r="P33" s="1280"/>
      <c r="Q33" s="1280"/>
      <c r="R33" s="1280"/>
      <c r="S33" s="1280"/>
      <c r="T33" s="1280"/>
      <c r="U33" s="1280"/>
      <c r="V33" s="1280"/>
      <c r="W33" s="1280"/>
      <c r="X33" s="1280"/>
      <c r="Y33" s="1280"/>
      <c r="Z33" s="1281"/>
      <c r="AB33" s="1287" t="s">
        <v>105</v>
      </c>
      <c r="AC33" s="1288"/>
      <c r="AD33" s="1288"/>
      <c r="AE33" s="1288"/>
      <c r="AF33" s="1288"/>
      <c r="AG33" s="1288"/>
      <c r="AH33" s="1288"/>
      <c r="AI33" s="1288"/>
      <c r="AJ33" s="1289"/>
      <c r="AK33" s="1279" t="s">
        <v>106</v>
      </c>
      <c r="AL33" s="1280"/>
      <c r="AM33" s="1280"/>
      <c r="AN33" s="1280"/>
      <c r="AO33" s="1280"/>
      <c r="AP33" s="1280"/>
      <c r="AQ33" s="1280"/>
      <c r="AR33" s="1280"/>
      <c r="AS33" s="1280"/>
      <c r="AT33" s="1280"/>
      <c r="AU33" s="1280"/>
      <c r="AV33" s="1280"/>
      <c r="AW33" s="1280"/>
      <c r="AX33" s="1280"/>
      <c r="AY33" s="1280"/>
      <c r="AZ33" s="1281"/>
    </row>
    <row r="34" spans="2:52" ht="35.25" customHeight="1">
      <c r="B34" s="1287" t="s">
        <v>107</v>
      </c>
      <c r="C34" s="1288"/>
      <c r="D34" s="1288"/>
      <c r="E34" s="1288"/>
      <c r="F34" s="1288"/>
      <c r="G34" s="1288"/>
      <c r="H34" s="1288"/>
      <c r="I34" s="1288"/>
      <c r="J34" s="1289"/>
      <c r="K34" s="1279" t="s">
        <v>345</v>
      </c>
      <c r="L34" s="1280"/>
      <c r="M34" s="1280"/>
      <c r="N34" s="1280"/>
      <c r="O34" s="1280"/>
      <c r="P34" s="1280"/>
      <c r="Q34" s="1280"/>
      <c r="R34" s="1280"/>
      <c r="S34" s="1280"/>
      <c r="T34" s="1280"/>
      <c r="U34" s="1280"/>
      <c r="V34" s="1280"/>
      <c r="W34" s="1280"/>
      <c r="X34" s="1280"/>
      <c r="Y34" s="1280"/>
      <c r="Z34" s="1281"/>
      <c r="AB34" s="1287" t="s">
        <v>107</v>
      </c>
      <c r="AC34" s="1288"/>
      <c r="AD34" s="1288"/>
      <c r="AE34" s="1288"/>
      <c r="AF34" s="1288"/>
      <c r="AG34" s="1288"/>
      <c r="AH34" s="1288"/>
      <c r="AI34" s="1288"/>
      <c r="AJ34" s="1289"/>
      <c r="AK34" s="1279" t="s">
        <v>108</v>
      </c>
      <c r="AL34" s="1280"/>
      <c r="AM34" s="1280"/>
      <c r="AN34" s="1280"/>
      <c r="AO34" s="1280"/>
      <c r="AP34" s="1280"/>
      <c r="AQ34" s="1280"/>
      <c r="AR34" s="1280"/>
      <c r="AS34" s="1280"/>
      <c r="AT34" s="1280"/>
      <c r="AU34" s="1280"/>
      <c r="AV34" s="1280"/>
      <c r="AW34" s="1280"/>
      <c r="AX34" s="1280"/>
      <c r="AY34" s="1280"/>
      <c r="AZ34" s="1281"/>
    </row>
    <row r="35" spans="2:52" ht="21.75" customHeight="1">
      <c r="B35" s="1287" t="s">
        <v>118</v>
      </c>
      <c r="C35" s="1288"/>
      <c r="D35" s="1288"/>
      <c r="E35" s="1288"/>
      <c r="F35" s="1288"/>
      <c r="G35" s="1288"/>
      <c r="H35" s="1288"/>
      <c r="I35" s="1288"/>
      <c r="J35" s="1289"/>
      <c r="K35" s="1279" t="s">
        <v>346</v>
      </c>
      <c r="L35" s="1280"/>
      <c r="M35" s="1280"/>
      <c r="N35" s="1280"/>
      <c r="O35" s="1280"/>
      <c r="P35" s="1280"/>
      <c r="Q35" s="1280"/>
      <c r="R35" s="1280"/>
      <c r="S35" s="1280"/>
      <c r="T35" s="1280"/>
      <c r="U35" s="1280"/>
      <c r="V35" s="1280"/>
      <c r="W35" s="1280"/>
      <c r="X35" s="1280"/>
      <c r="Y35" s="1280"/>
      <c r="Z35" s="1281"/>
      <c r="AB35" s="1287" t="s">
        <v>118</v>
      </c>
      <c r="AC35" s="1288"/>
      <c r="AD35" s="1288"/>
      <c r="AE35" s="1288"/>
      <c r="AF35" s="1288"/>
      <c r="AG35" s="1288"/>
      <c r="AH35" s="1288"/>
      <c r="AI35" s="1288"/>
      <c r="AJ35" s="1289"/>
      <c r="AK35" s="1279"/>
      <c r="AL35" s="1280"/>
      <c r="AM35" s="1280"/>
      <c r="AN35" s="1280"/>
      <c r="AO35" s="1280"/>
      <c r="AP35" s="1280"/>
      <c r="AQ35" s="1280"/>
      <c r="AR35" s="1280"/>
      <c r="AS35" s="1280"/>
      <c r="AT35" s="1280"/>
      <c r="AU35" s="1280"/>
      <c r="AV35" s="1280"/>
      <c r="AW35" s="1280"/>
      <c r="AX35" s="1280"/>
      <c r="AY35" s="1280"/>
      <c r="AZ35" s="1281"/>
    </row>
    <row r="36" spans="2:52" ht="19.5" customHeight="1">
      <c r="B36" s="1293" t="s">
        <v>83</v>
      </c>
      <c r="C36" s="1294"/>
      <c r="D36" s="1294"/>
      <c r="E36" s="1294"/>
      <c r="F36" s="1294"/>
      <c r="G36" s="1294"/>
      <c r="H36" s="1294"/>
      <c r="I36" s="1294"/>
      <c r="J36" s="1295"/>
      <c r="K36" s="1296" t="s">
        <v>109</v>
      </c>
      <c r="L36" s="1296"/>
      <c r="M36" s="1296"/>
      <c r="N36" s="1296"/>
      <c r="O36" s="1296"/>
      <c r="P36" s="1296"/>
      <c r="Q36" s="1296"/>
      <c r="R36" s="1296"/>
      <c r="S36" s="1296"/>
      <c r="T36" s="1296"/>
      <c r="U36" s="1296"/>
      <c r="V36" s="1296"/>
      <c r="W36" s="1296"/>
      <c r="X36" s="1296"/>
      <c r="Y36" s="1296"/>
      <c r="Z36" s="1297"/>
      <c r="AB36" s="1293" t="s">
        <v>83</v>
      </c>
      <c r="AC36" s="1294"/>
      <c r="AD36" s="1294"/>
      <c r="AE36" s="1294"/>
      <c r="AF36" s="1294"/>
      <c r="AG36" s="1294"/>
      <c r="AH36" s="1294"/>
      <c r="AI36" s="1294"/>
      <c r="AJ36" s="1295"/>
      <c r="AK36" s="1296" t="s">
        <v>109</v>
      </c>
      <c r="AL36" s="1296"/>
      <c r="AM36" s="1296"/>
      <c r="AN36" s="1296"/>
      <c r="AO36" s="1296"/>
      <c r="AP36" s="1296"/>
      <c r="AQ36" s="1296"/>
      <c r="AR36" s="1296"/>
      <c r="AS36" s="1296"/>
      <c r="AT36" s="1296"/>
      <c r="AU36" s="1296"/>
      <c r="AV36" s="1296"/>
      <c r="AW36" s="1296"/>
      <c r="AX36" s="1296"/>
      <c r="AY36" s="1296"/>
      <c r="AZ36" s="1297"/>
    </row>
    <row r="37" spans="2:52" ht="19.5" customHeight="1">
      <c r="B37" s="1293" t="s">
        <v>84</v>
      </c>
      <c r="C37" s="1294"/>
      <c r="D37" s="1294"/>
      <c r="E37" s="1294"/>
      <c r="F37" s="1294"/>
      <c r="G37" s="1294"/>
      <c r="H37" s="1294"/>
      <c r="I37" s="1294"/>
      <c r="J37" s="1295"/>
      <c r="K37" s="1296" t="s">
        <v>111</v>
      </c>
      <c r="L37" s="1296"/>
      <c r="M37" s="1296"/>
      <c r="N37" s="1296"/>
      <c r="O37" s="1296"/>
      <c r="P37" s="1296"/>
      <c r="Q37" s="1296"/>
      <c r="R37" s="1296"/>
      <c r="S37" s="1296"/>
      <c r="T37" s="1296"/>
      <c r="U37" s="1296"/>
      <c r="V37" s="1296"/>
      <c r="W37" s="1296"/>
      <c r="X37" s="1296"/>
      <c r="Y37" s="1296"/>
      <c r="Z37" s="1297"/>
      <c r="AB37" s="1293" t="s">
        <v>84</v>
      </c>
      <c r="AC37" s="1294"/>
      <c r="AD37" s="1294"/>
      <c r="AE37" s="1294"/>
      <c r="AF37" s="1294"/>
      <c r="AG37" s="1294"/>
      <c r="AH37" s="1294"/>
      <c r="AI37" s="1294"/>
      <c r="AJ37" s="1295"/>
      <c r="AK37" s="1296" t="s">
        <v>111</v>
      </c>
      <c r="AL37" s="1296"/>
      <c r="AM37" s="1296"/>
      <c r="AN37" s="1296"/>
      <c r="AO37" s="1296"/>
      <c r="AP37" s="1296"/>
      <c r="AQ37" s="1296"/>
      <c r="AR37" s="1296"/>
      <c r="AS37" s="1296"/>
      <c r="AT37" s="1296"/>
      <c r="AU37" s="1296"/>
      <c r="AV37" s="1296"/>
      <c r="AW37" s="1296"/>
      <c r="AX37" s="1296"/>
      <c r="AY37" s="1296"/>
      <c r="AZ37" s="1297"/>
    </row>
    <row r="38" spans="2:52" ht="19.5" customHeight="1">
      <c r="B38" s="1293" t="s">
        <v>85</v>
      </c>
      <c r="C38" s="1294"/>
      <c r="D38" s="1294"/>
      <c r="E38" s="1294"/>
      <c r="F38" s="1294"/>
      <c r="G38" s="1294"/>
      <c r="H38" s="1294"/>
      <c r="I38" s="1294"/>
      <c r="J38" s="1295"/>
      <c r="K38" s="1296" t="s">
        <v>110</v>
      </c>
      <c r="L38" s="1296"/>
      <c r="M38" s="1296"/>
      <c r="N38" s="1296"/>
      <c r="O38" s="1296"/>
      <c r="P38" s="1296"/>
      <c r="Q38" s="1296"/>
      <c r="R38" s="1296"/>
      <c r="S38" s="1296"/>
      <c r="T38" s="1296"/>
      <c r="U38" s="1296"/>
      <c r="V38" s="1296"/>
      <c r="W38" s="1296"/>
      <c r="X38" s="1296"/>
      <c r="Y38" s="1296"/>
      <c r="Z38" s="1297"/>
      <c r="AB38" s="1293" t="s">
        <v>85</v>
      </c>
      <c r="AC38" s="1294"/>
      <c r="AD38" s="1294"/>
      <c r="AE38" s="1294"/>
      <c r="AF38" s="1294"/>
      <c r="AG38" s="1294"/>
      <c r="AH38" s="1294"/>
      <c r="AI38" s="1294"/>
      <c r="AJ38" s="1295"/>
      <c r="AK38" s="1296" t="s">
        <v>110</v>
      </c>
      <c r="AL38" s="1296"/>
      <c r="AM38" s="1296"/>
      <c r="AN38" s="1296"/>
      <c r="AO38" s="1296"/>
      <c r="AP38" s="1296"/>
      <c r="AQ38" s="1296"/>
      <c r="AR38" s="1296"/>
      <c r="AS38" s="1296"/>
      <c r="AT38" s="1296"/>
      <c r="AU38" s="1296"/>
      <c r="AV38" s="1296"/>
      <c r="AW38" s="1296"/>
      <c r="AX38" s="1296"/>
      <c r="AY38" s="1296"/>
      <c r="AZ38" s="1297"/>
    </row>
    <row r="39" spans="2:52" ht="86.25" customHeight="1">
      <c r="B39" s="1287" t="s">
        <v>119</v>
      </c>
      <c r="C39" s="1288"/>
      <c r="D39" s="1288"/>
      <c r="E39" s="1288"/>
      <c r="F39" s="1288"/>
      <c r="G39" s="1288"/>
      <c r="H39" s="1288"/>
      <c r="I39" s="1288"/>
      <c r="J39" s="1289"/>
      <c r="K39" s="1290" t="s">
        <v>347</v>
      </c>
      <c r="L39" s="1291"/>
      <c r="M39" s="1291"/>
      <c r="N39" s="1291"/>
      <c r="O39" s="1291"/>
      <c r="P39" s="1291"/>
      <c r="Q39" s="1291"/>
      <c r="R39" s="1291"/>
      <c r="S39" s="1291"/>
      <c r="T39" s="1291"/>
      <c r="U39" s="1291"/>
      <c r="V39" s="1291"/>
      <c r="W39" s="1291"/>
      <c r="X39" s="1291"/>
      <c r="Y39" s="1291"/>
      <c r="Z39" s="1292"/>
      <c r="AB39" s="1287" t="s">
        <v>119</v>
      </c>
      <c r="AC39" s="1288"/>
      <c r="AD39" s="1288"/>
      <c r="AE39" s="1288"/>
      <c r="AF39" s="1288"/>
      <c r="AG39" s="1288"/>
      <c r="AH39" s="1288"/>
      <c r="AI39" s="1288"/>
      <c r="AJ39" s="1289"/>
      <c r="AK39" s="1279" t="s">
        <v>112</v>
      </c>
      <c r="AL39" s="1280"/>
      <c r="AM39" s="1280"/>
      <c r="AN39" s="1280"/>
      <c r="AO39" s="1280"/>
      <c r="AP39" s="1280"/>
      <c r="AQ39" s="1280"/>
      <c r="AR39" s="1280"/>
      <c r="AS39" s="1280"/>
      <c r="AT39" s="1280"/>
      <c r="AU39" s="1280"/>
      <c r="AV39" s="1280"/>
      <c r="AW39" s="1280"/>
      <c r="AX39" s="1280"/>
      <c r="AY39" s="1280"/>
      <c r="AZ39" s="1281"/>
    </row>
    <row r="40" spans="2:52" ht="19.5" customHeight="1">
      <c r="B40" s="1338" t="s">
        <v>86</v>
      </c>
      <c r="C40" s="1339"/>
      <c r="D40" s="1339"/>
      <c r="E40" s="1339"/>
      <c r="F40" s="1339"/>
      <c r="G40" s="1339"/>
      <c r="H40" s="1339"/>
      <c r="I40" s="1339"/>
      <c r="J40" s="1340"/>
      <c r="K40" s="1341" t="s">
        <v>348</v>
      </c>
      <c r="L40" s="1291"/>
      <c r="M40" s="1291"/>
      <c r="N40" s="1291"/>
      <c r="O40" s="1291"/>
      <c r="P40" s="1291"/>
      <c r="Q40" s="1291"/>
      <c r="R40" s="1291"/>
      <c r="S40" s="1291"/>
      <c r="T40" s="1291"/>
      <c r="U40" s="1291"/>
      <c r="V40" s="1291"/>
      <c r="W40" s="1291"/>
      <c r="X40" s="1291"/>
      <c r="Y40" s="1291"/>
      <c r="Z40" s="1292"/>
      <c r="AB40" s="1338" t="s">
        <v>86</v>
      </c>
      <c r="AC40" s="1339"/>
      <c r="AD40" s="1339"/>
      <c r="AE40" s="1339"/>
      <c r="AF40" s="1339"/>
      <c r="AG40" s="1339"/>
      <c r="AH40" s="1339"/>
      <c r="AI40" s="1339"/>
      <c r="AJ40" s="1340"/>
      <c r="AK40" s="1341" t="s">
        <v>114</v>
      </c>
      <c r="AL40" s="1291"/>
      <c r="AM40" s="1291"/>
      <c r="AN40" s="1291"/>
      <c r="AO40" s="1291"/>
      <c r="AP40" s="1291"/>
      <c r="AQ40" s="1291"/>
      <c r="AR40" s="1291"/>
      <c r="AS40" s="1291"/>
      <c r="AT40" s="1291"/>
      <c r="AU40" s="1291"/>
      <c r="AV40" s="1291"/>
      <c r="AW40" s="1291"/>
      <c r="AX40" s="1291"/>
      <c r="AY40" s="1291"/>
      <c r="AZ40" s="1292"/>
    </row>
    <row r="41" spans="2:52" ht="21" customHeight="1" thickBot="1">
      <c r="B41" s="1304" t="s">
        <v>115</v>
      </c>
      <c r="C41" s="1305"/>
      <c r="D41" s="1305"/>
      <c r="E41" s="1305"/>
      <c r="F41" s="1305"/>
      <c r="G41" s="1305"/>
      <c r="H41" s="1305"/>
      <c r="I41" s="1305"/>
      <c r="J41" s="1306"/>
      <c r="K41" s="1307" t="s">
        <v>349</v>
      </c>
      <c r="L41" s="1308"/>
      <c r="M41" s="1308"/>
      <c r="N41" s="1308"/>
      <c r="O41" s="1308"/>
      <c r="P41" s="1308"/>
      <c r="Q41" s="1308"/>
      <c r="R41" s="1308"/>
      <c r="S41" s="1308"/>
      <c r="T41" s="1308"/>
      <c r="U41" s="1308"/>
      <c r="V41" s="1308"/>
      <c r="W41" s="1308"/>
      <c r="X41" s="1308"/>
      <c r="Y41" s="1308"/>
      <c r="Z41" s="1309"/>
      <c r="AB41" s="1304" t="s">
        <v>115</v>
      </c>
      <c r="AC41" s="1305"/>
      <c r="AD41" s="1305"/>
      <c r="AE41" s="1305"/>
      <c r="AF41" s="1305"/>
      <c r="AG41" s="1305"/>
      <c r="AH41" s="1305"/>
      <c r="AI41" s="1305"/>
      <c r="AJ41" s="1306"/>
      <c r="AK41" s="1307" t="s">
        <v>108</v>
      </c>
      <c r="AL41" s="1308"/>
      <c r="AM41" s="1308"/>
      <c r="AN41" s="1308"/>
      <c r="AO41" s="1308"/>
      <c r="AP41" s="1308"/>
      <c r="AQ41" s="1308"/>
      <c r="AR41" s="1308"/>
      <c r="AS41" s="1308"/>
      <c r="AT41" s="1308"/>
      <c r="AU41" s="1308"/>
      <c r="AV41" s="1308"/>
      <c r="AW41" s="1308"/>
      <c r="AX41" s="1308"/>
      <c r="AY41" s="1308"/>
      <c r="AZ41" s="1309"/>
    </row>
    <row r="42" spans="2:52" s="6" customFormat="1" ht="15" customHeight="1" thickBot="1">
      <c r="B42" s="194"/>
      <c r="C42" s="195"/>
      <c r="D42" s="195"/>
      <c r="E42" s="195"/>
      <c r="F42" s="195"/>
      <c r="G42" s="195"/>
      <c r="H42" s="195"/>
      <c r="I42" s="195"/>
      <c r="J42" s="195"/>
      <c r="K42" s="196"/>
      <c r="L42" s="196"/>
      <c r="M42" s="196"/>
      <c r="N42" s="196"/>
      <c r="O42" s="196"/>
      <c r="P42" s="196"/>
      <c r="Q42" s="196"/>
      <c r="R42" s="196"/>
      <c r="S42" s="196"/>
      <c r="T42" s="196"/>
      <c r="U42" s="196"/>
      <c r="V42" s="196"/>
      <c r="W42" s="196"/>
      <c r="X42" s="196"/>
      <c r="Y42" s="196"/>
      <c r="Z42" s="197"/>
      <c r="AB42" s="194"/>
      <c r="AC42" s="195"/>
      <c r="AD42" s="195"/>
      <c r="AE42" s="195"/>
      <c r="AF42" s="195"/>
      <c r="AG42" s="195"/>
      <c r="AH42" s="195"/>
      <c r="AI42" s="195"/>
      <c r="AJ42" s="195"/>
      <c r="AK42" s="196"/>
      <c r="AL42" s="196"/>
      <c r="AM42" s="196"/>
      <c r="AN42" s="196"/>
      <c r="AO42" s="196"/>
      <c r="AP42" s="196"/>
      <c r="AQ42" s="196"/>
      <c r="AR42" s="196"/>
      <c r="AS42" s="196"/>
      <c r="AT42" s="196"/>
      <c r="AU42" s="196"/>
      <c r="AV42" s="196"/>
      <c r="AW42" s="196"/>
      <c r="AX42" s="196"/>
      <c r="AY42" s="196"/>
      <c r="AZ42" s="197"/>
    </row>
    <row r="43" spans="2:52" ht="29.25" customHeight="1" thickBot="1">
      <c r="B43" s="1265" t="s">
        <v>219</v>
      </c>
      <c r="C43" s="1266"/>
      <c r="D43" s="1266"/>
      <c r="E43" s="1266"/>
      <c r="F43" s="1266"/>
      <c r="G43" s="1266"/>
      <c r="H43" s="1266"/>
      <c r="I43" s="1266"/>
      <c r="J43" s="1266"/>
      <c r="K43" s="1266"/>
      <c r="L43" s="1266"/>
      <c r="M43" s="1266"/>
      <c r="N43" s="1266"/>
      <c r="O43" s="1266"/>
      <c r="P43" s="1266"/>
      <c r="Q43" s="1266"/>
      <c r="R43" s="1266"/>
      <c r="S43" s="1266"/>
      <c r="T43" s="1266"/>
      <c r="U43" s="1266"/>
      <c r="V43" s="1266"/>
      <c r="W43" s="1266"/>
      <c r="X43" s="1266"/>
      <c r="Y43" s="1266"/>
      <c r="Z43" s="1267"/>
      <c r="AB43" s="1265" t="s">
        <v>219</v>
      </c>
      <c r="AC43" s="1266"/>
      <c r="AD43" s="1266"/>
      <c r="AE43" s="1266"/>
      <c r="AF43" s="1266"/>
      <c r="AG43" s="1266"/>
      <c r="AH43" s="1266"/>
      <c r="AI43" s="1266"/>
      <c r="AJ43" s="1266"/>
      <c r="AK43" s="1266"/>
      <c r="AL43" s="1266"/>
      <c r="AM43" s="1266"/>
      <c r="AN43" s="1266"/>
      <c r="AO43" s="1266"/>
      <c r="AP43" s="1266"/>
      <c r="AQ43" s="1266"/>
      <c r="AR43" s="1266"/>
      <c r="AS43" s="1266"/>
      <c r="AT43" s="1266"/>
      <c r="AU43" s="1266"/>
      <c r="AV43" s="1266"/>
      <c r="AW43" s="1266"/>
      <c r="AX43" s="1266"/>
      <c r="AY43" s="1266"/>
      <c r="AZ43" s="1267"/>
    </row>
    <row r="44" spans="2:52" ht="36" customHeight="1">
      <c r="B44" s="1268"/>
      <c r="C44" s="1269"/>
      <c r="D44" s="1269"/>
      <c r="E44" s="1269"/>
      <c r="F44" s="1269"/>
      <c r="G44" s="1269"/>
      <c r="H44" s="1269"/>
      <c r="I44" s="1269"/>
      <c r="J44" s="1269"/>
      <c r="K44" s="1270" t="s">
        <v>217</v>
      </c>
      <c r="L44" s="1271"/>
      <c r="M44" s="1271"/>
      <c r="N44" s="1271"/>
      <c r="O44" s="1271"/>
      <c r="P44" s="1271"/>
      <c r="Q44" s="1271"/>
      <c r="R44" s="1271"/>
      <c r="S44" s="1271"/>
      <c r="T44" s="1271"/>
      <c r="U44" s="1271"/>
      <c r="V44" s="1271"/>
      <c r="W44" s="1271"/>
      <c r="X44" s="1271"/>
      <c r="Y44" s="1271"/>
      <c r="Z44" s="1272"/>
      <c r="AB44" s="1268"/>
      <c r="AC44" s="1269"/>
      <c r="AD44" s="1269"/>
      <c r="AE44" s="1269"/>
      <c r="AF44" s="1269"/>
      <c r="AG44" s="1269"/>
      <c r="AH44" s="1269"/>
      <c r="AI44" s="1269"/>
      <c r="AJ44" s="1269"/>
      <c r="AK44" s="1270" t="s">
        <v>217</v>
      </c>
      <c r="AL44" s="1271"/>
      <c r="AM44" s="1271"/>
      <c r="AN44" s="1271"/>
      <c r="AO44" s="1271"/>
      <c r="AP44" s="1271"/>
      <c r="AQ44" s="1271"/>
      <c r="AR44" s="1271"/>
      <c r="AS44" s="1271"/>
      <c r="AT44" s="1271"/>
      <c r="AU44" s="1271"/>
      <c r="AV44" s="1271"/>
      <c r="AW44" s="1271"/>
      <c r="AX44" s="1271"/>
      <c r="AY44" s="1271"/>
      <c r="AZ44" s="1272"/>
    </row>
    <row r="45" spans="2:52" ht="18" customHeight="1">
      <c r="B45" s="1285" t="s">
        <v>220</v>
      </c>
      <c r="C45" s="1286"/>
      <c r="D45" s="1286"/>
      <c r="E45" s="1286"/>
      <c r="F45" s="1286"/>
      <c r="G45" s="1286"/>
      <c r="H45" s="1286"/>
      <c r="I45" s="1286"/>
      <c r="J45" s="1286"/>
      <c r="K45" s="1345" t="s">
        <v>350</v>
      </c>
      <c r="L45" s="1277"/>
      <c r="M45" s="1277"/>
      <c r="N45" s="1277"/>
      <c r="O45" s="1277"/>
      <c r="P45" s="1277"/>
      <c r="Q45" s="1277"/>
      <c r="R45" s="1277"/>
      <c r="S45" s="1277"/>
      <c r="T45" s="1277"/>
      <c r="U45" s="1277"/>
      <c r="V45" s="1277"/>
      <c r="W45" s="1277"/>
      <c r="X45" s="1277"/>
      <c r="Y45" s="1277"/>
      <c r="Z45" s="1278"/>
      <c r="AB45" s="1285" t="s">
        <v>220</v>
      </c>
      <c r="AC45" s="1286"/>
      <c r="AD45" s="1286"/>
      <c r="AE45" s="1286"/>
      <c r="AF45" s="1286"/>
      <c r="AG45" s="1286"/>
      <c r="AH45" s="1286"/>
      <c r="AI45" s="1286"/>
      <c r="AJ45" s="1286"/>
      <c r="AK45" s="1276" t="s">
        <v>225</v>
      </c>
      <c r="AL45" s="1277"/>
      <c r="AM45" s="1277"/>
      <c r="AN45" s="1277"/>
      <c r="AO45" s="1277"/>
      <c r="AP45" s="1277"/>
      <c r="AQ45" s="1277"/>
      <c r="AR45" s="1277"/>
      <c r="AS45" s="1277"/>
      <c r="AT45" s="1277"/>
      <c r="AU45" s="1277"/>
      <c r="AV45" s="1277"/>
      <c r="AW45" s="1277"/>
      <c r="AX45" s="1277"/>
      <c r="AY45" s="1277"/>
      <c r="AZ45" s="1278"/>
    </row>
    <row r="46" spans="2:52" ht="36" customHeight="1">
      <c r="B46" s="1342" t="s">
        <v>182</v>
      </c>
      <c r="C46" s="1343"/>
      <c r="D46" s="1343"/>
      <c r="E46" s="1343"/>
      <c r="F46" s="1343"/>
      <c r="G46" s="1343"/>
      <c r="H46" s="1343"/>
      <c r="I46" s="1343"/>
      <c r="J46" s="1344"/>
      <c r="K46" s="1298" t="s">
        <v>223</v>
      </c>
      <c r="L46" s="1299"/>
      <c r="M46" s="1299"/>
      <c r="N46" s="1299"/>
      <c r="O46" s="1299"/>
      <c r="P46" s="1299"/>
      <c r="Q46" s="1299"/>
      <c r="R46" s="1299"/>
      <c r="S46" s="1299"/>
      <c r="T46" s="1299"/>
      <c r="U46" s="1299"/>
      <c r="V46" s="1299"/>
      <c r="W46" s="1299"/>
      <c r="X46" s="1299"/>
      <c r="Y46" s="1299"/>
      <c r="Z46" s="1300"/>
      <c r="AB46" s="1342" t="s">
        <v>182</v>
      </c>
      <c r="AC46" s="1343"/>
      <c r="AD46" s="1343"/>
      <c r="AE46" s="1343"/>
      <c r="AF46" s="1343"/>
      <c r="AG46" s="1343"/>
      <c r="AH46" s="1343"/>
      <c r="AI46" s="1343"/>
      <c r="AJ46" s="1344"/>
      <c r="AK46" s="1298" t="s">
        <v>223</v>
      </c>
      <c r="AL46" s="1299"/>
      <c r="AM46" s="1299"/>
      <c r="AN46" s="1299"/>
      <c r="AO46" s="1299"/>
      <c r="AP46" s="1299"/>
      <c r="AQ46" s="1299"/>
      <c r="AR46" s="1299"/>
      <c r="AS46" s="1299"/>
      <c r="AT46" s="1299"/>
      <c r="AU46" s="1299"/>
      <c r="AV46" s="1299"/>
      <c r="AW46" s="1299"/>
      <c r="AX46" s="1299"/>
      <c r="AY46" s="1299"/>
      <c r="AZ46" s="1300"/>
    </row>
    <row r="47" spans="2:52" ht="18" customHeight="1">
      <c r="B47" s="1285" t="s">
        <v>183</v>
      </c>
      <c r="C47" s="1286"/>
      <c r="D47" s="1286"/>
      <c r="E47" s="1286"/>
      <c r="F47" s="1286"/>
      <c r="G47" s="1286"/>
      <c r="H47" s="1286"/>
      <c r="I47" s="1286"/>
      <c r="J47" s="1286"/>
      <c r="K47" s="1298" t="s">
        <v>224</v>
      </c>
      <c r="L47" s="1299"/>
      <c r="M47" s="1299"/>
      <c r="N47" s="1299"/>
      <c r="O47" s="1299"/>
      <c r="P47" s="1299"/>
      <c r="Q47" s="1299"/>
      <c r="R47" s="1299"/>
      <c r="S47" s="1299"/>
      <c r="T47" s="1299"/>
      <c r="U47" s="1299"/>
      <c r="V47" s="1299"/>
      <c r="W47" s="1299"/>
      <c r="X47" s="1299"/>
      <c r="Y47" s="1299"/>
      <c r="Z47" s="1300"/>
      <c r="AB47" s="1285" t="s">
        <v>183</v>
      </c>
      <c r="AC47" s="1286"/>
      <c r="AD47" s="1286"/>
      <c r="AE47" s="1286"/>
      <c r="AF47" s="1286"/>
      <c r="AG47" s="1286"/>
      <c r="AH47" s="1286"/>
      <c r="AI47" s="1286"/>
      <c r="AJ47" s="1286"/>
      <c r="AK47" s="1298" t="s">
        <v>224</v>
      </c>
      <c r="AL47" s="1299"/>
      <c r="AM47" s="1299"/>
      <c r="AN47" s="1299"/>
      <c r="AO47" s="1299"/>
      <c r="AP47" s="1299"/>
      <c r="AQ47" s="1299"/>
      <c r="AR47" s="1299"/>
      <c r="AS47" s="1299"/>
      <c r="AT47" s="1299"/>
      <c r="AU47" s="1299"/>
      <c r="AV47" s="1299"/>
      <c r="AW47" s="1299"/>
      <c r="AX47" s="1299"/>
      <c r="AY47" s="1299"/>
      <c r="AZ47" s="1300"/>
    </row>
    <row r="48" spans="2:52" ht="18" customHeight="1">
      <c r="B48" s="1273" t="s">
        <v>351</v>
      </c>
      <c r="C48" s="1274"/>
      <c r="D48" s="1274"/>
      <c r="E48" s="1274"/>
      <c r="F48" s="1274"/>
      <c r="G48" s="1274"/>
      <c r="H48" s="1274"/>
      <c r="I48" s="1274"/>
      <c r="J48" s="1275"/>
      <c r="K48" s="1282" t="s">
        <v>352</v>
      </c>
      <c r="L48" s="1283"/>
      <c r="M48" s="1283"/>
      <c r="N48" s="1283"/>
      <c r="O48" s="1283"/>
      <c r="P48" s="1283"/>
      <c r="Q48" s="1283"/>
      <c r="R48" s="1283"/>
      <c r="S48" s="1283"/>
      <c r="T48" s="1283"/>
      <c r="U48" s="1283"/>
      <c r="V48" s="1283"/>
      <c r="W48" s="1283"/>
      <c r="X48" s="1283"/>
      <c r="Y48" s="1283"/>
      <c r="Z48" s="1284"/>
      <c r="AB48" s="1273" t="s">
        <v>221</v>
      </c>
      <c r="AC48" s="1274"/>
      <c r="AD48" s="1274"/>
      <c r="AE48" s="1274"/>
      <c r="AF48" s="1274"/>
      <c r="AG48" s="1274"/>
      <c r="AH48" s="1274"/>
      <c r="AI48" s="1274"/>
      <c r="AJ48" s="1275"/>
      <c r="AK48" s="1282" t="s">
        <v>222</v>
      </c>
      <c r="AL48" s="1283"/>
      <c r="AM48" s="1283"/>
      <c r="AN48" s="1283"/>
      <c r="AO48" s="1283"/>
      <c r="AP48" s="1283"/>
      <c r="AQ48" s="1283"/>
      <c r="AR48" s="1283"/>
      <c r="AS48" s="1283"/>
      <c r="AT48" s="1283"/>
      <c r="AU48" s="1283"/>
      <c r="AV48" s="1283"/>
      <c r="AW48" s="1283"/>
      <c r="AX48" s="1283"/>
      <c r="AY48" s="1283"/>
      <c r="AZ48" s="1284"/>
    </row>
    <row r="49" spans="2:11" ht="15" customHeight="1" thickBot="1">
      <c r="B49"/>
      <c r="C49"/>
      <c r="D49"/>
      <c r="E49"/>
      <c r="F49"/>
      <c r="G49"/>
      <c r="H49"/>
      <c r="I49"/>
      <c r="J49"/>
      <c r="K49"/>
    </row>
    <row r="50" spans="2:52" ht="67.5" customHeight="1" thickBot="1">
      <c r="B50"/>
      <c r="C50"/>
      <c r="D50"/>
      <c r="E50"/>
      <c r="F50"/>
      <c r="G50"/>
      <c r="H50"/>
      <c r="I50"/>
      <c r="J50"/>
      <c r="K50"/>
      <c r="AB50" s="1346" t="s">
        <v>116</v>
      </c>
      <c r="AC50" s="1347"/>
      <c r="AD50" s="1347"/>
      <c r="AE50" s="1347"/>
      <c r="AF50" s="1347"/>
      <c r="AG50" s="1347"/>
      <c r="AH50" s="1347"/>
      <c r="AI50" s="1347"/>
      <c r="AJ50" s="1347"/>
      <c r="AK50" s="1347"/>
      <c r="AL50" s="1347"/>
      <c r="AM50" s="1347"/>
      <c r="AN50" s="1347"/>
      <c r="AO50" s="1347"/>
      <c r="AP50" s="1347"/>
      <c r="AQ50" s="1347"/>
      <c r="AR50" s="1347"/>
      <c r="AS50" s="1347"/>
      <c r="AT50" s="1347"/>
      <c r="AU50" s="1347"/>
      <c r="AV50" s="1347"/>
      <c r="AW50" s="1347"/>
      <c r="AX50" s="1347"/>
      <c r="AY50" s="1347"/>
      <c r="AZ50" s="1348"/>
    </row>
    <row r="51" spans="2:11" ht="15.75" thickBot="1">
      <c r="B51" s="234" t="s">
        <v>64</v>
      </c>
      <c r="C51" s="235"/>
      <c r="D51" s="235"/>
      <c r="E51" s="235"/>
      <c r="F51" s="235"/>
      <c r="G51" s="235"/>
      <c r="H51" s="235"/>
      <c r="I51" s="235"/>
      <c r="J51" s="235"/>
      <c r="K51" s="236"/>
    </row>
    <row r="52" spans="2:37" ht="15.75" thickBot="1">
      <c r="B52" s="1310"/>
      <c r="C52" s="1311"/>
      <c r="D52" s="1312"/>
      <c r="E52" s="256" t="s">
        <v>65</v>
      </c>
      <c r="F52" s="249"/>
      <c r="G52" s="249"/>
      <c r="H52" s="249"/>
      <c r="I52" s="249"/>
      <c r="J52" s="249"/>
      <c r="K52" s="250"/>
      <c r="AB52" s="234" t="s">
        <v>64</v>
      </c>
      <c r="AC52" s="235"/>
      <c r="AD52" s="235"/>
      <c r="AE52" s="235"/>
      <c r="AF52" s="235"/>
      <c r="AG52" s="235"/>
      <c r="AH52" s="235"/>
      <c r="AI52" s="235"/>
      <c r="AJ52" s="235"/>
      <c r="AK52" s="236"/>
    </row>
    <row r="53" spans="2:37" ht="12.75" thickBot="1">
      <c r="B53" s="1313"/>
      <c r="C53" s="1314"/>
      <c r="D53" s="1315"/>
      <c r="E53" s="256" t="s">
        <v>66</v>
      </c>
      <c r="F53" s="249"/>
      <c r="G53" s="249"/>
      <c r="H53" s="249"/>
      <c r="I53" s="249"/>
      <c r="J53" s="249"/>
      <c r="K53" s="250"/>
      <c r="AB53" s="1349"/>
      <c r="AC53" s="1350"/>
      <c r="AD53" s="1351"/>
      <c r="AE53" s="256" t="s">
        <v>65</v>
      </c>
      <c r="AF53" s="249"/>
      <c r="AG53" s="249"/>
      <c r="AH53" s="249"/>
      <c r="AI53" s="249"/>
      <c r="AJ53" s="249"/>
      <c r="AK53" s="250"/>
    </row>
    <row r="54" spans="28:37" ht="12.75" thickBot="1">
      <c r="AB54" s="1352"/>
      <c r="AC54" s="1353"/>
      <c r="AD54" s="1354"/>
      <c r="AE54" s="256" t="s">
        <v>67</v>
      </c>
      <c r="AF54" s="249"/>
      <c r="AG54" s="249"/>
      <c r="AH54" s="249"/>
      <c r="AI54" s="249"/>
      <c r="AJ54" s="249"/>
      <c r="AK54" s="250"/>
    </row>
    <row r="55" spans="28:37" ht="12.75" thickBot="1">
      <c r="AB55" s="1313"/>
      <c r="AC55" s="1314"/>
      <c r="AD55" s="1315"/>
      <c r="AE55" s="256" t="s">
        <v>66</v>
      </c>
      <c r="AF55" s="249"/>
      <c r="AG55" s="249"/>
      <c r="AH55" s="249"/>
      <c r="AI55" s="249"/>
      <c r="AJ55" s="249"/>
      <c r="AK55" s="250"/>
    </row>
  </sheetData>
  <sheetProtection/>
  <mergeCells count="156">
    <mergeCell ref="AB55:AD55"/>
    <mergeCell ref="AE55:AK55"/>
    <mergeCell ref="AB50:AZ50"/>
    <mergeCell ref="AB52:AK52"/>
    <mergeCell ref="AB53:AD53"/>
    <mergeCell ref="AE53:AK53"/>
    <mergeCell ref="AB54:AD54"/>
    <mergeCell ref="AE54:AK54"/>
    <mergeCell ref="AB46:AJ46"/>
    <mergeCell ref="AK46:AZ46"/>
    <mergeCell ref="AB47:AJ47"/>
    <mergeCell ref="AK47:AZ47"/>
    <mergeCell ref="AB48:AJ48"/>
    <mergeCell ref="AK48:AZ48"/>
    <mergeCell ref="AB43:AZ43"/>
    <mergeCell ref="AB44:AJ44"/>
    <mergeCell ref="AK44:AZ44"/>
    <mergeCell ref="AB45:AJ45"/>
    <mergeCell ref="AK45:AZ45"/>
    <mergeCell ref="AB39:AJ39"/>
    <mergeCell ref="AK39:AZ39"/>
    <mergeCell ref="AB40:AJ40"/>
    <mergeCell ref="AK40:AZ40"/>
    <mergeCell ref="AB41:AJ41"/>
    <mergeCell ref="AK41:AZ41"/>
    <mergeCell ref="AB36:AJ36"/>
    <mergeCell ref="AK36:AZ36"/>
    <mergeCell ref="AB37:AJ37"/>
    <mergeCell ref="AK37:AZ37"/>
    <mergeCell ref="AB38:AJ38"/>
    <mergeCell ref="AK38:AZ38"/>
    <mergeCell ref="AB33:AJ33"/>
    <mergeCell ref="AK33:AZ33"/>
    <mergeCell ref="AB34:AJ34"/>
    <mergeCell ref="AK34:AZ34"/>
    <mergeCell ref="AB35:AJ35"/>
    <mergeCell ref="AK35:AZ35"/>
    <mergeCell ref="AB30:AJ30"/>
    <mergeCell ref="AK30:AZ30"/>
    <mergeCell ref="AB31:AJ31"/>
    <mergeCell ref="AK31:AZ31"/>
    <mergeCell ref="AB32:AJ32"/>
    <mergeCell ref="AK32:AZ32"/>
    <mergeCell ref="AB27:AZ27"/>
    <mergeCell ref="AB28:AJ28"/>
    <mergeCell ref="AK28:AZ28"/>
    <mergeCell ref="AB29:AJ29"/>
    <mergeCell ref="AK29:AZ29"/>
    <mergeCell ref="AB23:AJ23"/>
    <mergeCell ref="AK23:AZ23"/>
    <mergeCell ref="AB24:AJ24"/>
    <mergeCell ref="AK24:AZ24"/>
    <mergeCell ref="AB25:AJ25"/>
    <mergeCell ref="AK25:AZ25"/>
    <mergeCell ref="B46:J46"/>
    <mergeCell ref="K45:Z45"/>
    <mergeCell ref="AB11:AZ12"/>
    <mergeCell ref="AB14:AZ14"/>
    <mergeCell ref="AB15:AJ15"/>
    <mergeCell ref="AK15:AZ15"/>
    <mergeCell ref="AB16:AJ16"/>
    <mergeCell ref="AK16:AZ16"/>
    <mergeCell ref="AB17:AJ17"/>
    <mergeCell ref="AK17:AZ17"/>
    <mergeCell ref="AK18:AZ18"/>
    <mergeCell ref="AB19:AJ19"/>
    <mergeCell ref="AK19:AZ19"/>
    <mergeCell ref="AB20:AJ20"/>
    <mergeCell ref="AK20:AZ20"/>
    <mergeCell ref="AB22:AZ22"/>
    <mergeCell ref="B11:Z12"/>
    <mergeCell ref="B27:Z27"/>
    <mergeCell ref="K28:Z28"/>
    <mergeCell ref="B44:J44"/>
    <mergeCell ref="K44:Z44"/>
    <mergeCell ref="B40:J40"/>
    <mergeCell ref="K40:Z40"/>
    <mergeCell ref="B25:J25"/>
    <mergeCell ref="K25:Z25"/>
    <mergeCell ref="B43:Z43"/>
    <mergeCell ref="B32:J32"/>
    <mergeCell ref="B17:J17"/>
    <mergeCell ref="B20:J20"/>
    <mergeCell ref="K18:Z18"/>
    <mergeCell ref="K29:Z29"/>
    <mergeCell ref="B30:J30"/>
    <mergeCell ref="K30:Z30"/>
    <mergeCell ref="K23:Z23"/>
    <mergeCell ref="B24:J24"/>
    <mergeCell ref="K24:Z24"/>
    <mergeCell ref="B19:J19"/>
    <mergeCell ref="K17:Z17"/>
    <mergeCell ref="K19:Z19"/>
    <mergeCell ref="K20:Z20"/>
    <mergeCell ref="B22:Z22"/>
    <mergeCell ref="B23:J23"/>
    <mergeCell ref="B35:J35"/>
    <mergeCell ref="K35:Z35"/>
    <mergeCell ref="B36:J36"/>
    <mergeCell ref="K36:Z36"/>
    <mergeCell ref="B37:J37"/>
    <mergeCell ref="K37:Z37"/>
    <mergeCell ref="K47:Z47"/>
    <mergeCell ref="B52:D52"/>
    <mergeCell ref="E52:K52"/>
    <mergeCell ref="B53:D53"/>
    <mergeCell ref="E53:K53"/>
    <mergeCell ref="B51:K51"/>
    <mergeCell ref="B28:J28"/>
    <mergeCell ref="B29:J29"/>
    <mergeCell ref="B41:J41"/>
    <mergeCell ref="K41:Z41"/>
    <mergeCell ref="B31:J31"/>
    <mergeCell ref="K31:Z31"/>
    <mergeCell ref="B33:J33"/>
    <mergeCell ref="K33:Z33"/>
    <mergeCell ref="B34:J34"/>
    <mergeCell ref="K34:Z34"/>
    <mergeCell ref="K32:Z32"/>
    <mergeCell ref="B48:J48"/>
    <mergeCell ref="K48:Z48"/>
    <mergeCell ref="B47:J47"/>
    <mergeCell ref="B45:J45"/>
    <mergeCell ref="B39:J39"/>
    <mergeCell ref="K39:Z39"/>
    <mergeCell ref="B38:J38"/>
    <mergeCell ref="K38:Z38"/>
    <mergeCell ref="K46:Z46"/>
    <mergeCell ref="B14:Z14"/>
    <mergeCell ref="B15:J15"/>
    <mergeCell ref="K15:Z15"/>
    <mergeCell ref="B16:J16"/>
    <mergeCell ref="K16:Z16"/>
    <mergeCell ref="A1:C3"/>
    <mergeCell ref="D1:L2"/>
    <mergeCell ref="M1:X2"/>
    <mergeCell ref="D3:L3"/>
    <mergeCell ref="M3:X3"/>
    <mergeCell ref="M4:O4"/>
    <mergeCell ref="P4:X4"/>
    <mergeCell ref="P5:X5"/>
    <mergeCell ref="M6:O6"/>
    <mergeCell ref="P6:X6"/>
    <mergeCell ref="P7:X7"/>
    <mergeCell ref="M7:O7"/>
    <mergeCell ref="M5:O5"/>
    <mergeCell ref="A9:C9"/>
    <mergeCell ref="D9:E9"/>
    <mergeCell ref="F9:I9"/>
    <mergeCell ref="J9:L9"/>
    <mergeCell ref="A4:L4"/>
    <mergeCell ref="A7:C7"/>
    <mergeCell ref="D7:H7"/>
    <mergeCell ref="I7:J7"/>
    <mergeCell ref="K7:L7"/>
    <mergeCell ref="A5:L6"/>
  </mergeCells>
  <conditionalFormatting sqref="D7:H7">
    <cfRule type="expression" priority="1" dxfId="0" stopIfTrue="1">
      <formula>$D$7=""</formula>
    </cfRule>
  </conditionalFormatting>
  <conditionalFormatting sqref="K7:L7">
    <cfRule type="expression" priority="2" dxfId="0" stopIfTrue="1">
      <formula>$K$7=""</formula>
    </cfRule>
  </conditionalFormatting>
  <conditionalFormatting sqref="M3:X3">
    <cfRule type="expression" priority="3" dxfId="0" stopIfTrue="1">
      <formula>$M$1=""</formula>
    </cfRule>
  </conditionalFormatting>
  <conditionalFormatting sqref="M1:X2">
    <cfRule type="cellIs" priority="4" dxfId="0" operator="equal" stopIfTrue="1">
      <formula>""</formula>
    </cfRule>
  </conditionalFormatting>
  <printOptions/>
  <pageMargins left="0.7480314960629921" right="0.3937007874015748" top="0.3937007874015748" bottom="0.3937007874015748" header="0" footer="0"/>
  <pageSetup fitToHeight="1" fitToWidth="1" horizontalDpi="300" verticalDpi="300" orientation="portrait" paperSize="9" scale="60" r:id="rId1"/>
</worksheet>
</file>

<file path=xl/worksheets/sheet17.xml><?xml version="1.0" encoding="utf-8"?>
<worksheet xmlns="http://schemas.openxmlformats.org/spreadsheetml/2006/main" xmlns:r="http://schemas.openxmlformats.org/officeDocument/2006/relationships">
  <sheetPr>
    <tabColor theme="0" tint="-0.3499799966812134"/>
  </sheetPr>
  <dimension ref="A1:A1"/>
  <sheetViews>
    <sheetView zoomScalePageLayoutView="0" workbookViewId="0" topLeftCell="A1">
      <selection activeCell="Q37" sqref="Q37"/>
    </sheetView>
  </sheetViews>
  <sheetFormatPr defaultColWidth="9.140625" defaultRowHeight="12.75"/>
  <sheetData/>
  <sheetProtection sheet="1"/>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B3:B10"/>
  <sheetViews>
    <sheetView zoomScalePageLayoutView="0" workbookViewId="0" topLeftCell="A1">
      <selection activeCell="H17" sqref="H17"/>
    </sheetView>
  </sheetViews>
  <sheetFormatPr defaultColWidth="9.140625" defaultRowHeight="12.75"/>
  <sheetData>
    <row r="3" ht="12">
      <c r="B3" t="s">
        <v>356</v>
      </c>
    </row>
    <row r="4" ht="12">
      <c r="B4" s="129" t="s">
        <v>360</v>
      </c>
    </row>
    <row r="5" ht="12">
      <c r="B5" s="129" t="s">
        <v>364</v>
      </c>
    </row>
    <row r="6" ht="12">
      <c r="B6" s="129" t="s">
        <v>373</v>
      </c>
    </row>
    <row r="7" ht="12">
      <c r="B7" t="s">
        <v>357</v>
      </c>
    </row>
    <row r="8" ht="12">
      <c r="B8" t="s">
        <v>358</v>
      </c>
    </row>
    <row r="9" ht="12">
      <c r="B9" s="129" t="s">
        <v>365</v>
      </c>
    </row>
    <row r="10" ht="12">
      <c r="B10" s="129" t="s">
        <v>375</v>
      </c>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68" t="s">
        <v>250</v>
      </c>
      <c r="C1" s="68"/>
      <c r="D1" s="76"/>
      <c r="E1" s="76"/>
      <c r="F1" s="76"/>
    </row>
    <row r="2" spans="2:6" ht="12.75">
      <c r="B2" s="68" t="s">
        <v>251</v>
      </c>
      <c r="C2" s="68"/>
      <c r="D2" s="76"/>
      <c r="E2" s="76"/>
      <c r="F2" s="76"/>
    </row>
    <row r="3" spans="2:6" ht="12">
      <c r="B3" s="69"/>
      <c r="C3" s="69"/>
      <c r="D3" s="77"/>
      <c r="E3" s="77"/>
      <c r="F3" s="77"/>
    </row>
    <row r="4" spans="2:6" ht="49.5">
      <c r="B4" s="69" t="s">
        <v>252</v>
      </c>
      <c r="C4" s="69"/>
      <c r="D4" s="77"/>
      <c r="E4" s="77"/>
      <c r="F4" s="77"/>
    </row>
    <row r="5" spans="2:6" ht="12">
      <c r="B5" s="69"/>
      <c r="C5" s="69"/>
      <c r="D5" s="77"/>
      <c r="E5" s="77"/>
      <c r="F5" s="77"/>
    </row>
    <row r="6" spans="2:6" ht="25.5">
      <c r="B6" s="68" t="s">
        <v>253</v>
      </c>
      <c r="C6" s="68"/>
      <c r="D6" s="76"/>
      <c r="E6" s="76" t="s">
        <v>254</v>
      </c>
      <c r="F6" s="76" t="s">
        <v>255</v>
      </c>
    </row>
    <row r="7" spans="2:6" ht="12.75" thickBot="1">
      <c r="B7" s="69"/>
      <c r="C7" s="69"/>
      <c r="D7" s="77"/>
      <c r="E7" s="77"/>
      <c r="F7" s="77"/>
    </row>
    <row r="8" spans="2:6" ht="24.75">
      <c r="B8" s="70" t="s">
        <v>256</v>
      </c>
      <c r="C8" s="71"/>
      <c r="D8" s="78"/>
      <c r="E8" s="78">
        <v>1</v>
      </c>
      <c r="F8" s="79"/>
    </row>
    <row r="9" spans="2:6" ht="25.5" thickBot="1">
      <c r="B9" s="72"/>
      <c r="C9" s="73"/>
      <c r="D9" s="80"/>
      <c r="E9" s="81" t="s">
        <v>257</v>
      </c>
      <c r="F9" s="82" t="s">
        <v>258</v>
      </c>
    </row>
    <row r="10" spans="2:6" ht="12">
      <c r="B10" s="69"/>
      <c r="C10" s="69"/>
      <c r="D10" s="77"/>
      <c r="E10" s="77"/>
      <c r="F10" s="77"/>
    </row>
    <row r="11" spans="2:6" ht="12">
      <c r="B11" s="69"/>
      <c r="C11" s="69"/>
      <c r="D11" s="77"/>
      <c r="E11" s="77"/>
      <c r="F11" s="77"/>
    </row>
    <row r="12" spans="2:6" ht="12.75">
      <c r="B12" s="68" t="s">
        <v>259</v>
      </c>
      <c r="C12" s="68"/>
      <c r="D12" s="76"/>
      <c r="E12" s="76"/>
      <c r="F12" s="76"/>
    </row>
    <row r="13" spans="2:6" ht="12.75" thickBot="1">
      <c r="B13" s="69"/>
      <c r="C13" s="69"/>
      <c r="D13" s="77"/>
      <c r="E13" s="77"/>
      <c r="F13" s="77"/>
    </row>
    <row r="14" spans="2:6" ht="37.5" thickBot="1">
      <c r="B14" s="74" t="s">
        <v>260</v>
      </c>
      <c r="C14" s="75"/>
      <c r="D14" s="83"/>
      <c r="E14" s="83">
        <v>70</v>
      </c>
      <c r="F14" s="84" t="s">
        <v>258</v>
      </c>
    </row>
    <row r="15" spans="2:6" ht="12">
      <c r="B15" s="69"/>
      <c r="C15" s="69"/>
      <c r="D15" s="77"/>
      <c r="E15" s="77"/>
      <c r="F15" s="77"/>
    </row>
  </sheetData>
  <sheetProtection/>
  <hyperlinks>
    <hyperlink ref="E9" location="'Bemærkning er registeringsark'!A1" display="'Bemærkning er registeringsark'!A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X49"/>
  <sheetViews>
    <sheetView zoomScale="80" zoomScaleNormal="80" zoomScalePageLayoutView="0" workbookViewId="0" topLeftCell="A1">
      <selection activeCell="P40" sqref="P40"/>
    </sheetView>
  </sheetViews>
  <sheetFormatPr defaultColWidth="9.140625" defaultRowHeight="12.75"/>
  <cols>
    <col min="14" max="14" width="7.8515625" style="0" customWidth="1"/>
    <col min="15" max="15" width="14.28125" style="0" customWidth="1"/>
    <col min="16" max="16" width="8.8515625" style="0" customWidth="1"/>
    <col min="17" max="17" width="3.57421875" style="0" customWidth="1"/>
    <col min="18" max="18" width="27.421875" style="0" customWidth="1"/>
    <col min="20" max="20" width="6.7109375" style="0" customWidth="1"/>
    <col min="21" max="21" width="3.28125" style="0" customWidth="1"/>
    <col min="22" max="22" width="8.8515625" style="0" customWidth="1"/>
    <col min="23" max="23" width="3.8515625" style="0" customWidth="1"/>
    <col min="24" max="24" width="3.0039062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IF(Oplysningsside!I50="",IF(Oplysningsside!I48="","",Oplysningsside!I48),Oplysningsside!I50)</f>
      </c>
      <c r="P5" s="453" t="s">
        <v>204</v>
      </c>
      <c r="Q5" s="450"/>
      <c r="R5" s="128" t="s">
        <v>205</v>
      </c>
      <c r="S5" s="301" t="s">
        <v>203</v>
      </c>
      <c r="T5" s="302"/>
      <c r="U5" s="302"/>
      <c r="V5" s="450">
        <f>IF(Oplysningsside!O50="",IF(Oplysningsside!O48="","",Oplysningsside!O48),Oplysningsside!O50)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26"/>
      <c r="C13" s="426"/>
      <c r="D13" s="426"/>
      <c r="E13" s="426"/>
      <c r="F13" s="426"/>
      <c r="G13" s="426"/>
      <c r="H13" s="426"/>
      <c r="I13" s="426"/>
      <c r="J13" s="426"/>
      <c r="K13" s="426"/>
      <c r="L13" s="426"/>
      <c r="M13" s="426"/>
      <c r="N13" s="427"/>
      <c r="O13" s="35"/>
      <c r="P13" s="35"/>
      <c r="Q13" s="35"/>
    </row>
    <row r="14" spans="1:17" ht="12.75" thickBot="1">
      <c r="A14" s="428"/>
      <c r="B14" s="429"/>
      <c r="C14" s="429"/>
      <c r="D14" s="429"/>
      <c r="E14" s="429"/>
      <c r="F14" s="429"/>
      <c r="G14" s="429"/>
      <c r="H14" s="429"/>
      <c r="I14" s="429"/>
      <c r="J14" s="429"/>
      <c r="K14" s="429"/>
      <c r="L14" s="429"/>
      <c r="M14" s="429"/>
      <c r="N14" s="430"/>
      <c r="O14" s="35"/>
      <c r="P14" s="35"/>
      <c r="Q14" s="35"/>
    </row>
    <row r="15" spans="1:17" ht="12">
      <c r="A15" s="440" t="s">
        <v>1</v>
      </c>
      <c r="B15" s="441"/>
      <c r="C15" s="441"/>
      <c r="D15" s="441"/>
      <c r="E15" s="434"/>
      <c r="F15" s="435"/>
      <c r="G15" s="435"/>
      <c r="H15" s="435"/>
      <c r="I15" s="435"/>
      <c r="J15" s="435"/>
      <c r="K15" s="435"/>
      <c r="L15" s="435"/>
      <c r="M15" s="435"/>
      <c r="N15" s="436"/>
      <c r="O15" s="35"/>
      <c r="P15" s="35"/>
      <c r="Q15" s="35"/>
    </row>
    <row r="16" spans="1:17" ht="12">
      <c r="A16" s="408" t="s">
        <v>16</v>
      </c>
      <c r="B16" s="409"/>
      <c r="C16" s="409"/>
      <c r="D16" s="410"/>
      <c r="E16" s="431"/>
      <c r="F16" s="432"/>
      <c r="G16" s="432"/>
      <c r="H16" s="432"/>
      <c r="I16" s="432"/>
      <c r="J16" s="432"/>
      <c r="K16" s="432"/>
      <c r="L16" s="432"/>
      <c r="M16" s="432"/>
      <c r="N16" s="433"/>
      <c r="O16" s="35"/>
      <c r="P16" s="35"/>
      <c r="Q16" s="35"/>
    </row>
    <row r="17" spans="1:17" ht="12">
      <c r="A17" s="408" t="s">
        <v>17</v>
      </c>
      <c r="B17" s="409"/>
      <c r="C17" s="409"/>
      <c r="D17" s="410"/>
      <c r="E17" s="431"/>
      <c r="F17" s="432"/>
      <c r="G17" s="432"/>
      <c r="H17" s="432"/>
      <c r="I17" s="432"/>
      <c r="J17" s="432"/>
      <c r="K17" s="432"/>
      <c r="L17" s="432"/>
      <c r="M17" s="432"/>
      <c r="N17" s="433"/>
      <c r="O17" s="35"/>
      <c r="P17" s="35"/>
      <c r="Q17" s="35"/>
    </row>
    <row r="18" spans="1:17" ht="12">
      <c r="A18" s="408" t="s">
        <v>135</v>
      </c>
      <c r="B18" s="409"/>
      <c r="C18" s="409"/>
      <c r="D18" s="410"/>
      <c r="E18" s="431"/>
      <c r="F18" s="432"/>
      <c r="G18" s="432"/>
      <c r="H18" s="432"/>
      <c r="I18" s="432"/>
      <c r="J18" s="432"/>
      <c r="K18" s="432"/>
      <c r="L18" s="432"/>
      <c r="M18" s="432"/>
      <c r="N18" s="433"/>
      <c r="O18" s="35"/>
      <c r="P18" s="35"/>
      <c r="Q18" s="35"/>
    </row>
    <row r="19" spans="1:17" ht="12">
      <c r="A19" s="437" t="s">
        <v>136</v>
      </c>
      <c r="B19" s="438"/>
      <c r="C19" s="438"/>
      <c r="D19" s="439"/>
      <c r="E19" s="431"/>
      <c r="F19" s="432"/>
      <c r="G19" s="432"/>
      <c r="H19" s="432"/>
      <c r="I19" s="432"/>
      <c r="J19" s="432"/>
      <c r="K19" s="432"/>
      <c r="L19" s="432"/>
      <c r="M19" s="432"/>
      <c r="N19" s="433"/>
      <c r="O19" s="35"/>
      <c r="P19" s="35"/>
      <c r="Q19" s="35"/>
    </row>
    <row r="20" spans="1:17" ht="12">
      <c r="A20" s="408" t="s">
        <v>49</v>
      </c>
      <c r="B20" s="409"/>
      <c r="C20" s="409"/>
      <c r="D20" s="410"/>
      <c r="E20" s="431"/>
      <c r="F20" s="432"/>
      <c r="G20" s="432"/>
      <c r="H20" s="432"/>
      <c r="I20" s="432"/>
      <c r="J20" s="432"/>
      <c r="K20" s="432"/>
      <c r="L20" s="432"/>
      <c r="M20" s="432"/>
      <c r="N20" s="433"/>
      <c r="O20" s="35"/>
      <c r="P20" s="35"/>
      <c r="Q20" s="35"/>
    </row>
    <row r="21" spans="1:17" ht="12">
      <c r="A21" s="408" t="s">
        <v>50</v>
      </c>
      <c r="B21" s="409"/>
      <c r="C21" s="409"/>
      <c r="D21" s="410"/>
      <c r="E21" s="431"/>
      <c r="F21" s="432"/>
      <c r="G21" s="432"/>
      <c r="H21" s="432"/>
      <c r="I21" s="432"/>
      <c r="J21" s="432"/>
      <c r="K21" s="432"/>
      <c r="L21" s="432"/>
      <c r="M21" s="432"/>
      <c r="N21" s="433"/>
      <c r="O21" s="35"/>
      <c r="P21" s="35"/>
      <c r="Q21" s="35"/>
    </row>
    <row r="22" spans="1:17" ht="12">
      <c r="A22" s="408" t="s">
        <v>12</v>
      </c>
      <c r="B22" s="409"/>
      <c r="C22" s="409"/>
      <c r="D22" s="410"/>
      <c r="E22" s="431"/>
      <c r="F22" s="432"/>
      <c r="G22" s="432"/>
      <c r="H22" s="432"/>
      <c r="I22" s="432"/>
      <c r="J22" s="432"/>
      <c r="K22" s="432"/>
      <c r="L22" s="432"/>
      <c r="M22" s="432"/>
      <c r="N22" s="433"/>
      <c r="O22" s="37"/>
      <c r="P22" s="35"/>
      <c r="Q22" s="35"/>
    </row>
    <row r="23" spans="1:17" ht="12.75" thickBot="1">
      <c r="A23" s="442" t="s">
        <v>137</v>
      </c>
      <c r="B23" s="443"/>
      <c r="C23" s="443"/>
      <c r="D23" s="443"/>
      <c r="E23" s="444" t="s">
        <v>53</v>
      </c>
      <c r="F23" s="445"/>
      <c r="G23" s="445"/>
      <c r="H23" s="445"/>
      <c r="I23" s="445"/>
      <c r="J23" s="445"/>
      <c r="K23" s="445"/>
      <c r="L23" s="445"/>
      <c r="M23" s="445"/>
      <c r="N23" s="446"/>
      <c r="O23" s="38"/>
      <c r="P23" s="35"/>
      <c r="Q23" s="35"/>
    </row>
    <row r="24" spans="1:17" ht="12">
      <c r="A24" s="39"/>
      <c r="B24" s="40"/>
      <c r="C24" s="40"/>
      <c r="D24" s="40"/>
      <c r="E24" s="36"/>
      <c r="F24" s="36"/>
      <c r="G24" s="36"/>
      <c r="H24" s="36"/>
      <c r="I24" s="36"/>
      <c r="J24" s="36"/>
      <c r="K24" s="36"/>
      <c r="L24" s="36"/>
      <c r="M24" s="36"/>
      <c r="N24" s="35"/>
      <c r="O24" s="35"/>
      <c r="P24" s="35"/>
      <c r="Q24" s="41"/>
    </row>
    <row r="25" spans="1:17" ht="12.75" thickBot="1">
      <c r="A25" s="39"/>
      <c r="B25" s="40"/>
      <c r="C25" s="40"/>
      <c r="D25" s="40"/>
      <c r="E25" s="36"/>
      <c r="F25" s="36"/>
      <c r="G25" s="36"/>
      <c r="H25" s="36"/>
      <c r="I25" s="36"/>
      <c r="J25" s="36"/>
      <c r="K25" s="36"/>
      <c r="L25" s="36"/>
      <c r="M25" s="36"/>
      <c r="N25" s="35"/>
      <c r="O25" s="35"/>
      <c r="P25" s="35"/>
      <c r="Q25" s="41"/>
    </row>
    <row r="26" spans="1:17" ht="12">
      <c r="A26" s="411" t="s">
        <v>138</v>
      </c>
      <c r="B26" s="412"/>
      <c r="C26" s="412"/>
      <c r="D26" s="412"/>
      <c r="E26" s="412"/>
      <c r="F26" s="412"/>
      <c r="G26" s="412"/>
      <c r="H26" s="412"/>
      <c r="I26" s="412"/>
      <c r="J26" s="412"/>
      <c r="K26" s="412"/>
      <c r="L26" s="412"/>
      <c r="M26" s="412"/>
      <c r="N26" s="413"/>
      <c r="O26" s="35"/>
      <c r="P26" s="35"/>
      <c r="Q26" s="35"/>
    </row>
    <row r="27" spans="1:17" ht="12.75" thickBot="1">
      <c r="A27" s="414"/>
      <c r="B27" s="415"/>
      <c r="C27" s="415"/>
      <c r="D27" s="415"/>
      <c r="E27" s="415"/>
      <c r="F27" s="415"/>
      <c r="G27" s="415"/>
      <c r="H27" s="415"/>
      <c r="I27" s="415"/>
      <c r="J27" s="415"/>
      <c r="K27" s="415"/>
      <c r="L27" s="415"/>
      <c r="M27" s="415"/>
      <c r="N27" s="416"/>
      <c r="O27" s="35"/>
      <c r="P27" s="35"/>
      <c r="Q27" s="35"/>
    </row>
    <row r="28" spans="1:17" ht="12">
      <c r="A28" s="49"/>
      <c r="B28" s="57"/>
      <c r="C28" s="406" t="s">
        <v>139</v>
      </c>
      <c r="D28" s="406"/>
      <c r="E28" s="406"/>
      <c r="F28" s="406"/>
      <c r="G28" s="406"/>
      <c r="H28" s="407"/>
      <c r="I28" s="406" t="s">
        <v>140</v>
      </c>
      <c r="J28" s="406"/>
      <c r="K28" s="406"/>
      <c r="L28" s="406"/>
      <c r="M28" s="406"/>
      <c r="N28" s="407"/>
      <c r="O28" s="35"/>
      <c r="P28" s="35"/>
      <c r="Q28" s="35"/>
    </row>
    <row r="29" spans="1:17" ht="12">
      <c r="A29" s="421" t="s">
        <v>141</v>
      </c>
      <c r="B29" s="422"/>
      <c r="C29" s="419" t="s">
        <v>142</v>
      </c>
      <c r="D29" s="420"/>
      <c r="E29" s="423" t="s">
        <v>143</v>
      </c>
      <c r="F29" s="424"/>
      <c r="G29" s="424" t="s">
        <v>144</v>
      </c>
      <c r="H29" s="449"/>
      <c r="I29" s="419" t="s">
        <v>142</v>
      </c>
      <c r="J29" s="420"/>
      <c r="K29" s="417" t="s">
        <v>143</v>
      </c>
      <c r="L29" s="418"/>
      <c r="M29" s="447" t="s">
        <v>144</v>
      </c>
      <c r="N29" s="448"/>
      <c r="O29" s="35"/>
      <c r="P29" s="35"/>
      <c r="Q29" s="35"/>
    </row>
    <row r="30" spans="1:17" ht="12">
      <c r="A30" s="391" t="s">
        <v>121</v>
      </c>
      <c r="B30" s="400"/>
      <c r="C30" s="391" t="str">
        <f>IF($E$30="","0",$E$30)</f>
        <v>0</v>
      </c>
      <c r="D30" s="392"/>
      <c r="E30" s="398"/>
      <c r="F30" s="399"/>
      <c r="G30" s="393" t="str">
        <f>IF(E30="","-",E30-C30)</f>
        <v>-</v>
      </c>
      <c r="H30" s="394"/>
      <c r="I30" s="391" t="str">
        <f>IF($K$30="","0",$K$30)</f>
        <v>0</v>
      </c>
      <c r="J30" s="392"/>
      <c r="K30" s="398"/>
      <c r="L30" s="399"/>
      <c r="M30" s="393" t="str">
        <f>IF(K30="","-",K30-I30)</f>
        <v>-</v>
      </c>
      <c r="N30" s="394"/>
      <c r="O30" s="35"/>
      <c r="P30" s="35"/>
      <c r="Q30" s="35"/>
    </row>
    <row r="31" spans="1:17" ht="12">
      <c r="A31" s="391" t="s">
        <v>145</v>
      </c>
      <c r="B31" s="400"/>
      <c r="C31" s="391">
        <f>+C30+300</f>
        <v>300</v>
      </c>
      <c r="D31" s="392"/>
      <c r="E31" s="398"/>
      <c r="F31" s="399"/>
      <c r="G31" s="393" t="str">
        <f>IF(E31="","-",E31-C31)</f>
        <v>-</v>
      </c>
      <c r="H31" s="394"/>
      <c r="I31" s="391">
        <f>+I30+300</f>
        <v>300</v>
      </c>
      <c r="J31" s="392"/>
      <c r="K31" s="398"/>
      <c r="L31" s="399"/>
      <c r="M31" s="393" t="str">
        <f>IF(K31="","-",K31-I31)</f>
        <v>-</v>
      </c>
      <c r="N31" s="394"/>
      <c r="O31" s="35"/>
      <c r="P31" s="35"/>
      <c r="Q31" s="35"/>
    </row>
    <row r="32" spans="1:14" ht="12">
      <c r="A32" s="391" t="s">
        <v>146</v>
      </c>
      <c r="B32" s="400"/>
      <c r="C32" s="391" t="str">
        <f>IF($E$30="","0",$E$30)</f>
        <v>0</v>
      </c>
      <c r="D32" s="392"/>
      <c r="E32" s="398"/>
      <c r="F32" s="399"/>
      <c r="G32" s="393" t="str">
        <f>IF(E32="","-",E32-C32)</f>
        <v>-</v>
      </c>
      <c r="H32" s="394"/>
      <c r="I32" s="391" t="str">
        <f>IF($K$30="","0",$K$30)</f>
        <v>0</v>
      </c>
      <c r="J32" s="392"/>
      <c r="K32" s="398"/>
      <c r="L32" s="399"/>
      <c r="M32" s="393" t="str">
        <f>IF(K32="","-",K32-I32)</f>
        <v>-</v>
      </c>
      <c r="N32" s="394"/>
    </row>
    <row r="33" spans="1:14" ht="12">
      <c r="A33" s="391" t="s">
        <v>147</v>
      </c>
      <c r="B33" s="400"/>
      <c r="C33" s="391">
        <f>+C30-300</f>
        <v>-300</v>
      </c>
      <c r="D33" s="392"/>
      <c r="E33" s="398"/>
      <c r="F33" s="399"/>
      <c r="G33" s="393" t="str">
        <f>IF(E33="","-",E33-C33)</f>
        <v>-</v>
      </c>
      <c r="H33" s="394"/>
      <c r="I33" s="391">
        <f>+I30-300</f>
        <v>-300</v>
      </c>
      <c r="J33" s="392"/>
      <c r="K33" s="398"/>
      <c r="L33" s="399"/>
      <c r="M33" s="393" t="str">
        <f>IF(K33="","-",K33-I33)</f>
        <v>-</v>
      </c>
      <c r="N33" s="394"/>
    </row>
    <row r="34" spans="1:14" ht="12.75" thickBot="1">
      <c r="A34" s="395" t="s">
        <v>148</v>
      </c>
      <c r="B34" s="396"/>
      <c r="C34" s="395" t="str">
        <f>IF($E$30="","0",$E$30)</f>
        <v>0</v>
      </c>
      <c r="D34" s="397"/>
      <c r="E34" s="404"/>
      <c r="F34" s="405"/>
      <c r="G34" s="393" t="str">
        <f>IF(E34="","-",E34-C34)</f>
        <v>-</v>
      </c>
      <c r="H34" s="394"/>
      <c r="I34" s="391" t="str">
        <f>IF($K$30="","0",$K$30)</f>
        <v>0</v>
      </c>
      <c r="J34" s="392"/>
      <c r="K34" s="404"/>
      <c r="L34" s="405"/>
      <c r="M34" s="393" t="str">
        <f>IF(K34="","-",K34-I34)</f>
        <v>-</v>
      </c>
      <c r="N34" s="394"/>
    </row>
    <row r="35" spans="1:14" ht="12.75" thickBot="1">
      <c r="A35" s="42"/>
      <c r="B35" s="42"/>
      <c r="C35" s="42"/>
      <c r="D35" s="42"/>
      <c r="E35" s="42"/>
      <c r="F35" s="42"/>
      <c r="G35" s="42"/>
      <c r="H35" s="42"/>
      <c r="I35" s="42"/>
      <c r="J35" s="42"/>
      <c r="K35" s="42"/>
      <c r="L35" s="42"/>
      <c r="M35" s="36"/>
      <c r="N35" s="35"/>
    </row>
    <row r="36" spans="1:14" ht="13.5" thickBot="1">
      <c r="A36" s="243" t="s">
        <v>43</v>
      </c>
      <c r="B36" s="244"/>
      <c r="C36" s="244"/>
      <c r="D36" s="244"/>
      <c r="E36" s="244"/>
      <c r="F36" s="244"/>
      <c r="G36" s="244"/>
      <c r="H36" s="244"/>
      <c r="I36" s="244"/>
      <c r="J36" s="244"/>
      <c r="K36" s="244"/>
      <c r="L36" s="244"/>
      <c r="M36" s="244"/>
      <c r="N36" s="245"/>
    </row>
    <row r="37" spans="1:14" ht="12">
      <c r="A37" s="246"/>
      <c r="B37" s="247"/>
      <c r="C37" s="247"/>
      <c r="D37" s="247"/>
      <c r="E37" s="247"/>
      <c r="F37" s="247"/>
      <c r="G37" s="247"/>
      <c r="H37" s="247"/>
      <c r="I37" s="247"/>
      <c r="J37" s="247"/>
      <c r="K37" s="247"/>
      <c r="L37" s="247"/>
      <c r="M37" s="247"/>
      <c r="N37" s="248"/>
    </row>
    <row r="38" spans="1:14" ht="12.75">
      <c r="A38" s="226"/>
      <c r="B38" s="227"/>
      <c r="C38" s="227"/>
      <c r="D38" s="227"/>
      <c r="E38" s="227"/>
      <c r="F38" s="227"/>
      <c r="G38" s="227"/>
      <c r="H38" s="227"/>
      <c r="I38" s="227"/>
      <c r="J38" s="227"/>
      <c r="K38" s="227"/>
      <c r="L38" s="227"/>
      <c r="M38" s="227"/>
      <c r="N38" s="228"/>
    </row>
    <row r="39" spans="1:14" ht="12">
      <c r="A39" s="388"/>
      <c r="B39" s="389"/>
      <c r="C39" s="389"/>
      <c r="D39" s="389"/>
      <c r="E39" s="389"/>
      <c r="F39" s="389"/>
      <c r="G39" s="389"/>
      <c r="H39" s="389"/>
      <c r="I39" s="389"/>
      <c r="J39" s="389"/>
      <c r="K39" s="389"/>
      <c r="L39" s="389"/>
      <c r="M39" s="389"/>
      <c r="N39" s="390"/>
    </row>
    <row r="40" spans="1:14" ht="12">
      <c r="A40" s="388"/>
      <c r="B40" s="389"/>
      <c r="C40" s="389"/>
      <c r="D40" s="389"/>
      <c r="E40" s="389"/>
      <c r="F40" s="389"/>
      <c r="G40" s="389"/>
      <c r="H40" s="389"/>
      <c r="I40" s="389"/>
      <c r="J40" s="389"/>
      <c r="K40" s="389"/>
      <c r="L40" s="389"/>
      <c r="M40" s="389"/>
      <c r="N40" s="390"/>
    </row>
    <row r="41" spans="1:14" ht="12">
      <c r="A41" s="388"/>
      <c r="B41" s="389"/>
      <c r="C41" s="389"/>
      <c r="D41" s="389"/>
      <c r="E41" s="389"/>
      <c r="F41" s="389"/>
      <c r="G41" s="389"/>
      <c r="H41" s="389"/>
      <c r="I41" s="389"/>
      <c r="J41" s="389"/>
      <c r="K41" s="389"/>
      <c r="L41" s="389"/>
      <c r="M41" s="389"/>
      <c r="N41" s="390"/>
    </row>
    <row r="42" spans="1:14" ht="12">
      <c r="A42" s="388"/>
      <c r="B42" s="389"/>
      <c r="C42" s="389"/>
      <c r="D42" s="389"/>
      <c r="E42" s="389"/>
      <c r="F42" s="389"/>
      <c r="G42" s="389"/>
      <c r="H42" s="389"/>
      <c r="I42" s="389"/>
      <c r="J42" s="389"/>
      <c r="K42" s="389"/>
      <c r="L42" s="389"/>
      <c r="M42" s="389"/>
      <c r="N42" s="390"/>
    </row>
    <row r="43" spans="1:14" ht="12">
      <c r="A43" s="388"/>
      <c r="B43" s="389"/>
      <c r="C43" s="389"/>
      <c r="D43" s="389"/>
      <c r="E43" s="389"/>
      <c r="F43" s="389"/>
      <c r="G43" s="389"/>
      <c r="H43" s="389"/>
      <c r="I43" s="389"/>
      <c r="J43" s="389"/>
      <c r="K43" s="389"/>
      <c r="L43" s="389"/>
      <c r="M43" s="389"/>
      <c r="N43" s="390"/>
    </row>
    <row r="44" spans="1:14" ht="12.75" thickBot="1">
      <c r="A44" s="401"/>
      <c r="B44" s="402"/>
      <c r="C44" s="402"/>
      <c r="D44" s="402"/>
      <c r="E44" s="402"/>
      <c r="F44" s="402"/>
      <c r="G44" s="402"/>
      <c r="H44" s="402"/>
      <c r="I44" s="402"/>
      <c r="J44" s="402"/>
      <c r="K44" s="402"/>
      <c r="L44" s="402"/>
      <c r="M44" s="402"/>
      <c r="N44" s="403"/>
    </row>
    <row r="45" spans="1:14" ht="12.75">
      <c r="A45" s="36"/>
      <c r="B45" s="36"/>
      <c r="C45" s="36"/>
      <c r="D45" s="36"/>
      <c r="E45" s="36"/>
      <c r="F45" s="36"/>
      <c r="G45" s="36"/>
      <c r="H45" s="43"/>
      <c r="I45" s="43"/>
      <c r="J45" s="43"/>
      <c r="K45" s="43"/>
      <c r="L45" s="43"/>
      <c r="M45" s="43"/>
      <c r="N45" s="35"/>
    </row>
    <row r="46" spans="1:14" ht="12">
      <c r="A46" s="36"/>
      <c r="B46" s="36"/>
      <c r="C46" s="36"/>
      <c r="D46" s="36"/>
      <c r="E46" s="36"/>
      <c r="F46" s="36"/>
      <c r="G46" s="36"/>
      <c r="H46" s="36"/>
      <c r="I46" s="36"/>
      <c r="J46" s="36"/>
      <c r="K46" s="36"/>
      <c r="L46" s="36"/>
      <c r="M46" s="36"/>
      <c r="N46" s="35"/>
    </row>
    <row r="47" spans="1:14" ht="12">
      <c r="A47" s="36"/>
      <c r="B47" s="36"/>
      <c r="C47" s="36"/>
      <c r="D47" s="36"/>
      <c r="E47" s="36"/>
      <c r="F47" s="36"/>
      <c r="G47" s="36"/>
      <c r="H47" s="36"/>
      <c r="I47" s="36"/>
      <c r="J47" s="36"/>
      <c r="K47" s="36"/>
      <c r="L47" s="36"/>
      <c r="M47" s="36"/>
      <c r="N47" s="35"/>
    </row>
    <row r="48" spans="1:13" ht="12">
      <c r="A48" s="36"/>
      <c r="B48" s="36"/>
      <c r="C48" s="36"/>
      <c r="D48" s="36"/>
      <c r="E48" s="36"/>
      <c r="F48" s="36"/>
      <c r="G48" s="36"/>
      <c r="H48" s="36"/>
      <c r="I48" s="36"/>
      <c r="J48" s="36"/>
      <c r="K48" s="36"/>
      <c r="L48" s="36"/>
      <c r="M48" s="36"/>
    </row>
    <row r="49" spans="1:13" ht="12">
      <c r="A49" s="36"/>
      <c r="B49" s="36"/>
      <c r="C49" s="36"/>
      <c r="D49" s="36"/>
      <c r="E49" s="36"/>
      <c r="F49" s="36"/>
      <c r="G49" s="36"/>
      <c r="H49" s="36"/>
      <c r="I49" s="36"/>
      <c r="J49" s="36"/>
      <c r="K49" s="36"/>
      <c r="L49" s="36"/>
      <c r="M49" s="36"/>
    </row>
  </sheetData>
  <sheetProtection sheet="1"/>
  <mergeCells count="99">
    <mergeCell ref="D3:L3"/>
    <mergeCell ref="M3:X3"/>
    <mergeCell ref="A4:L4"/>
    <mergeCell ref="M4:O4"/>
    <mergeCell ref="P4:X4"/>
    <mergeCell ref="A1:C3"/>
    <mergeCell ref="D1:L2"/>
    <mergeCell ref="M1:X2"/>
    <mergeCell ref="A11:C11"/>
    <mergeCell ref="D11:E11"/>
    <mergeCell ref="I7:J7"/>
    <mergeCell ref="M7:O7"/>
    <mergeCell ref="P7:X7"/>
    <mergeCell ref="A8:X9"/>
    <mergeCell ref="F11:I11"/>
    <mergeCell ref="J11:L11"/>
    <mergeCell ref="A7:C7"/>
    <mergeCell ref="D7:H7"/>
    <mergeCell ref="K7:L7"/>
    <mergeCell ref="A5:L6"/>
    <mergeCell ref="M6:O6"/>
    <mergeCell ref="P6:X6"/>
    <mergeCell ref="S5:U5"/>
    <mergeCell ref="V5:X5"/>
    <mergeCell ref="M5:N5"/>
    <mergeCell ref="P5:Q5"/>
    <mergeCell ref="C31:D31"/>
    <mergeCell ref="A21:D21"/>
    <mergeCell ref="E21:N21"/>
    <mergeCell ref="E20:N20"/>
    <mergeCell ref="A23:D23"/>
    <mergeCell ref="E22:N22"/>
    <mergeCell ref="E23:N23"/>
    <mergeCell ref="M29:N29"/>
    <mergeCell ref="C28:H28"/>
    <mergeCell ref="G29:H29"/>
    <mergeCell ref="A19:D19"/>
    <mergeCell ref="A20:D20"/>
    <mergeCell ref="A18:D18"/>
    <mergeCell ref="A15:D15"/>
    <mergeCell ref="A16:D16"/>
    <mergeCell ref="E19:N19"/>
    <mergeCell ref="A13:N14"/>
    <mergeCell ref="E16:N16"/>
    <mergeCell ref="E17:N17"/>
    <mergeCell ref="E18:N18"/>
    <mergeCell ref="A17:D17"/>
    <mergeCell ref="E15:N15"/>
    <mergeCell ref="I28:N28"/>
    <mergeCell ref="A22:D22"/>
    <mergeCell ref="A26:N27"/>
    <mergeCell ref="K29:L29"/>
    <mergeCell ref="I29:J29"/>
    <mergeCell ref="A29:B29"/>
    <mergeCell ref="C29:D29"/>
    <mergeCell ref="E29:F29"/>
    <mergeCell ref="A31:B31"/>
    <mergeCell ref="E32:F32"/>
    <mergeCell ref="M30:N30"/>
    <mergeCell ref="A32:B32"/>
    <mergeCell ref="C32:D32"/>
    <mergeCell ref="A30:B30"/>
    <mergeCell ref="C30:D30"/>
    <mergeCell ref="G31:H31"/>
    <mergeCell ref="E31:F31"/>
    <mergeCell ref="E30:F30"/>
    <mergeCell ref="G30:H30"/>
    <mergeCell ref="A44:N44"/>
    <mergeCell ref="M32:N32"/>
    <mergeCell ref="K33:L33"/>
    <mergeCell ref="K34:L34"/>
    <mergeCell ref="A41:N41"/>
    <mergeCell ref="E34:F34"/>
    <mergeCell ref="G33:H33"/>
    <mergeCell ref="G34:H34"/>
    <mergeCell ref="G32:H32"/>
    <mergeCell ref="M31:N31"/>
    <mergeCell ref="K32:L32"/>
    <mergeCell ref="I30:J30"/>
    <mergeCell ref="I31:J31"/>
    <mergeCell ref="I32:J32"/>
    <mergeCell ref="K30:L30"/>
    <mergeCell ref="K31:L31"/>
    <mergeCell ref="I33:J33"/>
    <mergeCell ref="I34:J34"/>
    <mergeCell ref="M33:N33"/>
    <mergeCell ref="A36:N36"/>
    <mergeCell ref="A34:B34"/>
    <mergeCell ref="C33:D33"/>
    <mergeCell ref="C34:D34"/>
    <mergeCell ref="E33:F33"/>
    <mergeCell ref="M34:N34"/>
    <mergeCell ref="A33:B33"/>
    <mergeCell ref="A42:N42"/>
    <mergeCell ref="A43:N43"/>
    <mergeCell ref="A37:N37"/>
    <mergeCell ref="A38:N38"/>
    <mergeCell ref="A40:N40"/>
    <mergeCell ref="A39:N39"/>
  </mergeCells>
  <conditionalFormatting sqref="M1:X2">
    <cfRule type="cellIs" priority="7" dxfId="0" operator="equal" stopIfTrue="1">
      <formula>""</formula>
    </cfRule>
  </conditionalFormatting>
  <conditionalFormatting sqref="G30:H34">
    <cfRule type="cellIs" priority="4" dxfId="7" operator="equal" stopIfTrue="1">
      <formula>"-"</formula>
    </cfRule>
    <cfRule type="cellIs" priority="5" dxfId="6" operator="between" stopIfTrue="1">
      <formula>-1</formula>
      <formula>1</formula>
    </cfRule>
    <cfRule type="cellIs" priority="6" dxfId="5" operator="notBetween" stopIfTrue="1">
      <formula>-1</formula>
      <formula>1</formula>
    </cfRule>
  </conditionalFormatting>
  <conditionalFormatting sqref="M30:N34">
    <cfRule type="cellIs" priority="1" dxfId="7" operator="equal" stopIfTrue="1">
      <formula>"-"</formula>
    </cfRule>
    <cfRule type="cellIs" priority="2" dxfId="6" operator="between" stopIfTrue="1">
      <formula>-1</formula>
      <formula>1</formula>
    </cfRule>
    <cfRule type="cellIs" priority="3" dxfId="5" operator="notBetween" stopIfTrue="1">
      <formula>-1</formula>
      <formula>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X50"/>
  <sheetViews>
    <sheetView zoomScale="80" zoomScaleNormal="80" zoomScalePageLayoutView="0" workbookViewId="0" topLeftCell="A1">
      <selection activeCell="P25" sqref="P25"/>
    </sheetView>
  </sheetViews>
  <sheetFormatPr defaultColWidth="9.140625" defaultRowHeight="12.75"/>
  <cols>
    <col min="15" max="15" width="15.7109375" style="0" customWidth="1"/>
    <col min="16" max="16" width="13.140625" style="0" customWidth="1"/>
    <col min="18" max="18" width="10.57421875" style="0" customWidth="1"/>
    <col min="20" max="21" width="6.7109375" style="0" customWidth="1"/>
    <col min="22" max="22" width="8.8515625" style="0" customWidth="1"/>
    <col min="23" max="23" width="3.8515625" style="0" customWidth="1"/>
    <col min="24" max="24" width="2.42187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IF(Oplysningsside!I51="",IF(Oplysningsside!I48="","",Oplysningsside!I48),Oplysningsside!I51)</f>
      </c>
      <c r="P5" s="453" t="s">
        <v>204</v>
      </c>
      <c r="Q5" s="450"/>
      <c r="R5" s="128" t="s">
        <v>205</v>
      </c>
      <c r="S5" s="301" t="s">
        <v>203</v>
      </c>
      <c r="T5" s="302"/>
      <c r="U5" s="302"/>
      <c r="V5" s="450">
        <f>IF(Oplysningsside!O51="",IF(Oplysningsside!O48="","",Oplysningsside!O48),Oplysningsside!O51)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99"/>
      <c r="C13" s="499"/>
      <c r="D13" s="499"/>
      <c r="E13" s="499"/>
      <c r="F13" s="499"/>
      <c r="G13" s="499"/>
      <c r="H13" s="499"/>
      <c r="I13" s="499"/>
      <c r="J13" s="499"/>
      <c r="K13" s="499"/>
      <c r="L13" s="500"/>
      <c r="M13" s="44"/>
      <c r="N13" s="35"/>
      <c r="O13" s="35"/>
      <c r="P13" s="35"/>
      <c r="Q13" s="35"/>
    </row>
    <row r="14" spans="1:17" ht="12.75" thickBot="1">
      <c r="A14" s="501"/>
      <c r="B14" s="502"/>
      <c r="C14" s="502"/>
      <c r="D14" s="502"/>
      <c r="E14" s="502"/>
      <c r="F14" s="502"/>
      <c r="G14" s="502"/>
      <c r="H14" s="502"/>
      <c r="I14" s="502"/>
      <c r="J14" s="502"/>
      <c r="K14" s="502"/>
      <c r="L14" s="503"/>
      <c r="M14" s="44"/>
      <c r="N14" s="35"/>
      <c r="O14" s="35"/>
      <c r="P14" s="35"/>
      <c r="Q14" s="35"/>
    </row>
    <row r="15" spans="1:17" ht="12">
      <c r="A15" s="440" t="s">
        <v>1</v>
      </c>
      <c r="B15" s="441"/>
      <c r="C15" s="441"/>
      <c r="D15" s="507"/>
      <c r="E15" s="504"/>
      <c r="F15" s="505"/>
      <c r="G15" s="505"/>
      <c r="H15" s="505"/>
      <c r="I15" s="505"/>
      <c r="J15" s="505"/>
      <c r="K15" s="505"/>
      <c r="L15" s="506"/>
      <c r="M15" s="44"/>
      <c r="N15" s="35"/>
      <c r="O15" s="35"/>
      <c r="P15" s="35"/>
      <c r="Q15" s="35"/>
    </row>
    <row r="16" spans="1:17" ht="12">
      <c r="A16" s="408" t="s">
        <v>16</v>
      </c>
      <c r="B16" s="409"/>
      <c r="C16" s="409"/>
      <c r="D16" s="410"/>
      <c r="E16" s="488"/>
      <c r="F16" s="489"/>
      <c r="G16" s="489"/>
      <c r="H16" s="489"/>
      <c r="I16" s="489"/>
      <c r="J16" s="489"/>
      <c r="K16" s="489"/>
      <c r="L16" s="490"/>
      <c r="M16" s="44"/>
      <c r="N16" s="35"/>
      <c r="O16" s="35"/>
      <c r="P16" s="35"/>
      <c r="Q16" s="35"/>
    </row>
    <row r="17" spans="1:17" ht="12">
      <c r="A17" s="408" t="s">
        <v>17</v>
      </c>
      <c r="B17" s="409"/>
      <c r="C17" s="409"/>
      <c r="D17" s="410"/>
      <c r="E17" s="488"/>
      <c r="F17" s="489"/>
      <c r="G17" s="489"/>
      <c r="H17" s="489"/>
      <c r="I17" s="489"/>
      <c r="J17" s="489"/>
      <c r="K17" s="489"/>
      <c r="L17" s="490"/>
      <c r="M17" s="44"/>
      <c r="N17" s="35"/>
      <c r="O17" s="35"/>
      <c r="P17" s="35"/>
      <c r="Q17" s="35"/>
    </row>
    <row r="18" spans="1:17" ht="12">
      <c r="A18" s="408" t="s">
        <v>135</v>
      </c>
      <c r="B18" s="409"/>
      <c r="C18" s="409"/>
      <c r="D18" s="410"/>
      <c r="E18" s="488"/>
      <c r="F18" s="489"/>
      <c r="G18" s="489"/>
      <c r="H18" s="489"/>
      <c r="I18" s="489"/>
      <c r="J18" s="489"/>
      <c r="K18" s="489"/>
      <c r="L18" s="490"/>
      <c r="M18" s="44"/>
      <c r="N18" s="35"/>
      <c r="O18" s="35"/>
      <c r="P18" s="35"/>
      <c r="Q18" s="35"/>
    </row>
    <row r="19" spans="1:17" ht="12">
      <c r="A19" s="437" t="s">
        <v>136</v>
      </c>
      <c r="B19" s="438"/>
      <c r="C19" s="438"/>
      <c r="D19" s="439"/>
      <c r="E19" s="488"/>
      <c r="F19" s="489"/>
      <c r="G19" s="489"/>
      <c r="H19" s="489"/>
      <c r="I19" s="489"/>
      <c r="J19" s="489"/>
      <c r="K19" s="489"/>
      <c r="L19" s="490"/>
      <c r="M19" s="44"/>
      <c r="N19" s="35"/>
      <c r="O19" s="35"/>
      <c r="P19" s="35"/>
      <c r="Q19" s="35"/>
    </row>
    <row r="20" spans="1:17" ht="12">
      <c r="A20" s="408" t="s">
        <v>49</v>
      </c>
      <c r="B20" s="409"/>
      <c r="C20" s="409"/>
      <c r="D20" s="410"/>
      <c r="E20" s="488"/>
      <c r="F20" s="489"/>
      <c r="G20" s="489"/>
      <c r="H20" s="489"/>
      <c r="I20" s="489"/>
      <c r="J20" s="489"/>
      <c r="K20" s="489"/>
      <c r="L20" s="490"/>
      <c r="M20" s="44"/>
      <c r="N20" s="35"/>
      <c r="O20" s="35"/>
      <c r="P20" s="35"/>
      <c r="Q20" s="35"/>
    </row>
    <row r="21" spans="1:17" ht="12">
      <c r="A21" s="408" t="s">
        <v>50</v>
      </c>
      <c r="B21" s="409"/>
      <c r="C21" s="409"/>
      <c r="D21" s="410"/>
      <c r="E21" s="488"/>
      <c r="F21" s="489"/>
      <c r="G21" s="489"/>
      <c r="H21" s="489"/>
      <c r="I21" s="489"/>
      <c r="J21" s="489"/>
      <c r="K21" s="489"/>
      <c r="L21" s="490"/>
      <c r="M21" s="44"/>
      <c r="N21" s="35"/>
      <c r="O21" s="35"/>
      <c r="P21" s="35"/>
      <c r="Q21" s="35"/>
    </row>
    <row r="22" spans="1:17" ht="12">
      <c r="A22" s="408" t="s">
        <v>12</v>
      </c>
      <c r="B22" s="409"/>
      <c r="C22" s="409"/>
      <c r="D22" s="410"/>
      <c r="E22" s="488"/>
      <c r="F22" s="489"/>
      <c r="G22" s="489"/>
      <c r="H22" s="489"/>
      <c r="I22" s="489"/>
      <c r="J22" s="489"/>
      <c r="K22" s="489"/>
      <c r="L22" s="490"/>
      <c r="M22" s="44"/>
      <c r="N22" s="35"/>
      <c r="O22" s="35"/>
      <c r="P22" s="35"/>
      <c r="Q22" s="35"/>
    </row>
    <row r="23" spans="1:17" ht="12.75" thickBot="1">
      <c r="A23" s="442"/>
      <c r="B23" s="443"/>
      <c r="C23" s="443"/>
      <c r="D23" s="516"/>
      <c r="E23" s="511"/>
      <c r="F23" s="512"/>
      <c r="G23" s="512"/>
      <c r="H23" s="512"/>
      <c r="I23" s="512"/>
      <c r="J23" s="512"/>
      <c r="K23" s="512"/>
      <c r="L23" s="513"/>
      <c r="M23" s="44"/>
      <c r="N23" s="35"/>
      <c r="O23" s="35"/>
      <c r="P23" s="35"/>
      <c r="Q23" s="35"/>
    </row>
    <row r="24" spans="1:17" ht="12.75" thickBot="1">
      <c r="A24" s="46"/>
      <c r="B24" s="47"/>
      <c r="C24" s="47"/>
      <c r="D24" s="47"/>
      <c r="E24" s="48"/>
      <c r="F24" s="48"/>
      <c r="G24" s="48"/>
      <c r="H24" s="48"/>
      <c r="I24" s="48"/>
      <c r="J24" s="48"/>
      <c r="K24" s="48"/>
      <c r="L24" s="48"/>
      <c r="M24" s="36"/>
      <c r="N24" s="35"/>
      <c r="O24" s="35"/>
      <c r="P24" s="35"/>
      <c r="Q24" s="41"/>
    </row>
    <row r="25" spans="1:17" ht="12">
      <c r="A25" s="411" t="s">
        <v>138</v>
      </c>
      <c r="B25" s="499"/>
      <c r="C25" s="499"/>
      <c r="D25" s="499"/>
      <c r="E25" s="499"/>
      <c r="F25" s="499"/>
      <c r="G25" s="499"/>
      <c r="H25" s="499"/>
      <c r="I25" s="499"/>
      <c r="J25" s="499"/>
      <c r="K25" s="499"/>
      <c r="L25" s="500"/>
      <c r="M25" s="44"/>
      <c r="N25" s="35"/>
      <c r="O25" s="35"/>
      <c r="P25" s="35"/>
      <c r="Q25" s="35"/>
    </row>
    <row r="26" spans="1:17" ht="12.75" thickBot="1">
      <c r="A26" s="501"/>
      <c r="B26" s="502"/>
      <c r="C26" s="502"/>
      <c r="D26" s="502"/>
      <c r="E26" s="502"/>
      <c r="F26" s="502"/>
      <c r="G26" s="502"/>
      <c r="H26" s="502"/>
      <c r="I26" s="502"/>
      <c r="J26" s="502"/>
      <c r="K26" s="502"/>
      <c r="L26" s="503"/>
      <c r="M26" s="44"/>
      <c r="N26" s="35"/>
      <c r="O26" s="35"/>
      <c r="P26" s="35"/>
      <c r="Q26" s="35"/>
    </row>
    <row r="27" spans="1:17" ht="12">
      <c r="A27" s="49"/>
      <c r="B27" s="58"/>
      <c r="C27" s="50"/>
      <c r="D27" s="57"/>
      <c r="E27" s="508" t="s">
        <v>149</v>
      </c>
      <c r="F27" s="509"/>
      <c r="G27" s="509"/>
      <c r="H27" s="510"/>
      <c r="I27" s="514" t="s">
        <v>150</v>
      </c>
      <c r="J27" s="509"/>
      <c r="K27" s="509"/>
      <c r="L27" s="510"/>
      <c r="M27" s="36"/>
      <c r="N27" s="35"/>
      <c r="O27" s="35"/>
      <c r="P27" s="35"/>
      <c r="Q27" s="35"/>
    </row>
    <row r="28" spans="1:17" ht="12">
      <c r="A28" s="421" t="s">
        <v>141</v>
      </c>
      <c r="B28" s="423"/>
      <c r="C28" s="526" t="s">
        <v>142</v>
      </c>
      <c r="D28" s="422"/>
      <c r="E28" s="391" t="s">
        <v>151</v>
      </c>
      <c r="F28" s="392"/>
      <c r="G28" s="392" t="s">
        <v>144</v>
      </c>
      <c r="H28" s="400"/>
      <c r="I28" s="524" t="s">
        <v>152</v>
      </c>
      <c r="J28" s="525"/>
      <c r="K28" s="392" t="s">
        <v>144</v>
      </c>
      <c r="L28" s="400"/>
      <c r="M28" s="36"/>
      <c r="N28" s="35"/>
      <c r="O28" s="35"/>
      <c r="P28" s="35"/>
      <c r="Q28" s="35"/>
    </row>
    <row r="29" spans="1:17" ht="12">
      <c r="A29" s="493" t="s">
        <v>153</v>
      </c>
      <c r="B29" s="494"/>
      <c r="C29" s="392" t="s">
        <v>154</v>
      </c>
      <c r="D29" s="400"/>
      <c r="E29" s="518"/>
      <c r="F29" s="399"/>
      <c r="G29" s="480"/>
      <c r="H29" s="517"/>
      <c r="I29" s="524" t="s">
        <v>155</v>
      </c>
      <c r="J29" s="525"/>
      <c r="K29" s="393" t="str">
        <f>IF(OR(E29="",E30=""),"-",E29-E30)</f>
        <v>-</v>
      </c>
      <c r="L29" s="394"/>
      <c r="M29" s="36"/>
      <c r="N29" s="35"/>
      <c r="O29" s="35"/>
      <c r="P29" s="35"/>
      <c r="Q29" s="35"/>
    </row>
    <row r="30" spans="1:17" ht="12.75">
      <c r="A30" s="495"/>
      <c r="B30" s="496"/>
      <c r="C30" s="392" t="s">
        <v>156</v>
      </c>
      <c r="D30" s="400"/>
      <c r="E30" s="518"/>
      <c r="F30" s="399"/>
      <c r="G30" s="480"/>
      <c r="H30" s="517"/>
      <c r="I30" s="521"/>
      <c r="J30" s="480"/>
      <c r="K30" s="480"/>
      <c r="L30" s="517"/>
      <c r="M30" s="43"/>
      <c r="N30" s="35"/>
      <c r="O30" s="35"/>
      <c r="P30" s="35"/>
      <c r="Q30" s="35"/>
    </row>
    <row r="31" spans="1:17" ht="12">
      <c r="A31" s="493" t="s">
        <v>157</v>
      </c>
      <c r="B31" s="494"/>
      <c r="C31" s="392" t="s">
        <v>158</v>
      </c>
      <c r="D31" s="400"/>
      <c r="E31" s="518"/>
      <c r="F31" s="399"/>
      <c r="G31" s="480"/>
      <c r="H31" s="517"/>
      <c r="I31" s="524" t="s">
        <v>159</v>
      </c>
      <c r="J31" s="525"/>
      <c r="K31" s="393" t="str">
        <f>IF(OR(E31="",E32=""),"-",(E31+E32)/2)</f>
        <v>-</v>
      </c>
      <c r="L31" s="394"/>
      <c r="M31" s="36"/>
      <c r="N31" s="35"/>
      <c r="O31" s="35"/>
      <c r="P31" s="35"/>
      <c r="Q31" s="35"/>
    </row>
    <row r="32" spans="1:17" ht="12">
      <c r="A32" s="497"/>
      <c r="B32" s="498"/>
      <c r="C32" s="485" t="s">
        <v>160</v>
      </c>
      <c r="D32" s="486"/>
      <c r="E32" s="515"/>
      <c r="F32" s="398"/>
      <c r="G32" s="522"/>
      <c r="H32" s="523"/>
      <c r="I32" s="519" t="s">
        <v>161</v>
      </c>
      <c r="J32" s="520"/>
      <c r="K32" s="393" t="str">
        <f>IF(OR(K29="-",K31="-"),"-",K31+K29)</f>
        <v>-</v>
      </c>
      <c r="L32" s="394"/>
      <c r="M32" s="36"/>
      <c r="N32" s="35"/>
      <c r="O32" s="35"/>
      <c r="P32" s="35"/>
      <c r="Q32" s="35"/>
    </row>
    <row r="33" spans="1:14" ht="12">
      <c r="A33" s="477" t="s">
        <v>162</v>
      </c>
      <c r="B33" s="478"/>
      <c r="C33" s="392">
        <v>0</v>
      </c>
      <c r="D33" s="400"/>
      <c r="E33" s="474"/>
      <c r="F33" s="475"/>
      <c r="G33" s="393" t="str">
        <f>IF(E33="","-",E33)</f>
        <v>-</v>
      </c>
      <c r="H33" s="394"/>
      <c r="I33" s="521"/>
      <c r="J33" s="480"/>
      <c r="K33" s="480"/>
      <c r="L33" s="517"/>
      <c r="M33" s="36"/>
      <c r="N33" s="35"/>
    </row>
    <row r="34" spans="1:14" ht="12">
      <c r="A34" s="477" t="s">
        <v>163</v>
      </c>
      <c r="B34" s="478"/>
      <c r="C34" s="392">
        <v>0</v>
      </c>
      <c r="D34" s="447"/>
      <c r="E34" s="474"/>
      <c r="F34" s="475"/>
      <c r="G34" s="393" t="str">
        <f>IF(E34="","-",E34)</f>
        <v>-</v>
      </c>
      <c r="H34" s="394"/>
      <c r="I34" s="479"/>
      <c r="J34" s="480"/>
      <c r="K34" s="480"/>
      <c r="L34" s="517"/>
      <c r="M34" s="36"/>
      <c r="N34" s="35"/>
    </row>
    <row r="35" spans="1:14" ht="12.75" thickBot="1">
      <c r="A35" s="481" t="s">
        <v>164</v>
      </c>
      <c r="B35" s="482"/>
      <c r="C35" s="491">
        <v>0</v>
      </c>
      <c r="D35" s="492"/>
      <c r="E35" s="401"/>
      <c r="F35" s="476"/>
      <c r="G35" s="472" t="str">
        <f>IF(E35="","-",E35-C35)</f>
        <v>-</v>
      </c>
      <c r="H35" s="473"/>
      <c r="I35" s="483"/>
      <c r="J35" s="484"/>
      <c r="K35" s="484"/>
      <c r="L35" s="487"/>
      <c r="M35" s="36"/>
      <c r="N35" s="35"/>
    </row>
    <row r="36" spans="1:14" ht="12.75" thickBot="1">
      <c r="A36" s="42"/>
      <c r="B36" s="42"/>
      <c r="C36" s="42"/>
      <c r="D36" s="42"/>
      <c r="E36" s="42"/>
      <c r="F36" s="42"/>
      <c r="G36" s="42"/>
      <c r="H36" s="42"/>
      <c r="I36" s="42"/>
      <c r="J36" s="42"/>
      <c r="K36" s="42"/>
      <c r="L36" s="42"/>
      <c r="M36" s="36"/>
      <c r="N36" s="35"/>
    </row>
    <row r="37" spans="1:14" ht="27.75" thickBot="1">
      <c r="A37" s="243" t="s">
        <v>43</v>
      </c>
      <c r="B37" s="244"/>
      <c r="C37" s="244"/>
      <c r="D37" s="244"/>
      <c r="E37" s="244"/>
      <c r="F37" s="244"/>
      <c r="G37" s="244"/>
      <c r="H37" s="244"/>
      <c r="I37" s="244"/>
      <c r="J37" s="244"/>
      <c r="K37" s="244"/>
      <c r="L37" s="245"/>
      <c r="M37" s="45"/>
      <c r="N37" s="35"/>
    </row>
    <row r="38" spans="1:14" ht="27">
      <c r="A38" s="246"/>
      <c r="B38" s="247"/>
      <c r="C38" s="247"/>
      <c r="D38" s="247"/>
      <c r="E38" s="247"/>
      <c r="F38" s="247"/>
      <c r="G38" s="247"/>
      <c r="H38" s="247"/>
      <c r="I38" s="247"/>
      <c r="J38" s="247"/>
      <c r="K38" s="247"/>
      <c r="L38" s="248"/>
      <c r="M38" s="45"/>
      <c r="N38" s="35"/>
    </row>
    <row r="39" spans="1:14" ht="12">
      <c r="A39" s="388"/>
      <c r="B39" s="389"/>
      <c r="C39" s="389"/>
      <c r="D39" s="389"/>
      <c r="E39" s="389"/>
      <c r="F39" s="389"/>
      <c r="G39" s="389"/>
      <c r="H39" s="389"/>
      <c r="I39" s="389"/>
      <c r="J39" s="389"/>
      <c r="K39" s="389"/>
      <c r="L39" s="390"/>
      <c r="M39" s="36"/>
      <c r="N39" s="35"/>
    </row>
    <row r="40" spans="1:14" ht="12">
      <c r="A40" s="388"/>
      <c r="B40" s="389"/>
      <c r="C40" s="389"/>
      <c r="D40" s="389"/>
      <c r="E40" s="389"/>
      <c r="F40" s="389"/>
      <c r="G40" s="389"/>
      <c r="H40" s="389"/>
      <c r="I40" s="389"/>
      <c r="J40" s="389"/>
      <c r="K40" s="389"/>
      <c r="L40" s="390"/>
      <c r="M40" s="36"/>
      <c r="N40" s="35"/>
    </row>
    <row r="41" spans="1:14" ht="12.75">
      <c r="A41" s="388"/>
      <c r="B41" s="389"/>
      <c r="C41" s="389"/>
      <c r="D41" s="389"/>
      <c r="E41" s="389"/>
      <c r="F41" s="389"/>
      <c r="G41" s="389"/>
      <c r="H41" s="389"/>
      <c r="I41" s="389"/>
      <c r="J41" s="389"/>
      <c r="K41" s="389"/>
      <c r="L41" s="390"/>
      <c r="M41" s="43"/>
      <c r="N41" s="41"/>
    </row>
    <row r="42" spans="1:14" ht="12">
      <c r="A42" s="388"/>
      <c r="B42" s="389"/>
      <c r="C42" s="389"/>
      <c r="D42" s="389"/>
      <c r="E42" s="389"/>
      <c r="F42" s="389"/>
      <c r="G42" s="389"/>
      <c r="H42" s="389"/>
      <c r="I42" s="389"/>
      <c r="J42" s="389"/>
      <c r="K42" s="389"/>
      <c r="L42" s="390"/>
      <c r="M42" s="36"/>
      <c r="N42" s="35"/>
    </row>
    <row r="43" spans="1:14" ht="12.75" thickBot="1">
      <c r="A43" s="401"/>
      <c r="B43" s="402"/>
      <c r="C43" s="402"/>
      <c r="D43" s="402"/>
      <c r="E43" s="402"/>
      <c r="F43" s="402"/>
      <c r="G43" s="402"/>
      <c r="H43" s="402"/>
      <c r="I43" s="402"/>
      <c r="J43" s="402"/>
      <c r="K43" s="402"/>
      <c r="L43" s="403"/>
      <c r="M43" s="36"/>
      <c r="N43" s="35"/>
    </row>
    <row r="44" spans="1:14" ht="12">
      <c r="A44" s="36"/>
      <c r="B44" s="36"/>
      <c r="C44" s="36"/>
      <c r="D44" s="36"/>
      <c r="E44" s="36"/>
      <c r="F44" s="36"/>
      <c r="G44" s="36"/>
      <c r="H44" s="36"/>
      <c r="I44" s="36"/>
      <c r="J44" s="36"/>
      <c r="K44" s="36"/>
      <c r="L44" s="36"/>
      <c r="M44" s="36"/>
      <c r="N44" s="35"/>
    </row>
    <row r="45" spans="1:14" ht="12">
      <c r="A45" s="36"/>
      <c r="B45" s="36"/>
      <c r="C45" s="36"/>
      <c r="D45" s="36"/>
      <c r="E45" s="36"/>
      <c r="F45" s="36"/>
      <c r="G45" s="36"/>
      <c r="H45" s="36"/>
      <c r="I45" s="36"/>
      <c r="J45" s="36"/>
      <c r="K45" s="36"/>
      <c r="L45" s="36"/>
      <c r="M45" s="36"/>
      <c r="N45" s="35"/>
    </row>
    <row r="46" spans="1:14" ht="12.75">
      <c r="A46" s="36"/>
      <c r="B46" s="36"/>
      <c r="C46" s="36"/>
      <c r="D46" s="36"/>
      <c r="E46" s="36"/>
      <c r="F46" s="36"/>
      <c r="G46" s="36"/>
      <c r="H46" s="43"/>
      <c r="I46" s="43"/>
      <c r="J46" s="43"/>
      <c r="K46" s="43"/>
      <c r="L46" s="43"/>
      <c r="M46" s="43"/>
      <c r="N46" s="35"/>
    </row>
    <row r="47" spans="1:14" ht="12">
      <c r="A47" s="36"/>
      <c r="B47" s="36"/>
      <c r="C47" s="36"/>
      <c r="D47" s="36"/>
      <c r="E47" s="36"/>
      <c r="F47" s="36"/>
      <c r="G47" s="36"/>
      <c r="H47" s="36"/>
      <c r="I47" s="36"/>
      <c r="J47" s="36"/>
      <c r="K47" s="36"/>
      <c r="L47" s="36"/>
      <c r="M47" s="36"/>
      <c r="N47" s="35"/>
    </row>
    <row r="48" spans="1:14" ht="12">
      <c r="A48" s="36"/>
      <c r="B48" s="36"/>
      <c r="C48" s="36"/>
      <c r="D48" s="36"/>
      <c r="E48" s="36"/>
      <c r="F48" s="36"/>
      <c r="G48" s="36"/>
      <c r="H48" s="36"/>
      <c r="I48" s="36"/>
      <c r="J48" s="36"/>
      <c r="K48" s="36"/>
      <c r="L48" s="36"/>
      <c r="M48" s="36"/>
      <c r="N48" s="35"/>
    </row>
    <row r="49" spans="1:13" ht="12">
      <c r="A49" s="36"/>
      <c r="B49" s="36"/>
      <c r="C49" s="36"/>
      <c r="D49" s="36"/>
      <c r="E49" s="36"/>
      <c r="F49" s="36"/>
      <c r="G49" s="36"/>
      <c r="H49" s="36"/>
      <c r="I49" s="36"/>
      <c r="J49" s="36"/>
      <c r="K49" s="36"/>
      <c r="L49" s="36"/>
      <c r="M49" s="36"/>
    </row>
    <row r="50" spans="1:13" ht="12">
      <c r="A50" s="36"/>
      <c r="B50" s="36"/>
      <c r="C50" s="36"/>
      <c r="D50" s="36"/>
      <c r="E50" s="36"/>
      <c r="F50" s="36"/>
      <c r="G50" s="36"/>
      <c r="H50" s="36"/>
      <c r="I50" s="36"/>
      <c r="J50" s="36"/>
      <c r="K50" s="36"/>
      <c r="L50" s="36"/>
      <c r="M50" s="36"/>
    </row>
  </sheetData>
  <sheetProtection sheet="1"/>
  <mergeCells count="101">
    <mergeCell ref="I7:J7"/>
    <mergeCell ref="M7:O7"/>
    <mergeCell ref="P7:X7"/>
    <mergeCell ref="A8:X9"/>
    <mergeCell ref="F11:I11"/>
    <mergeCell ref="J11:L11"/>
    <mergeCell ref="D7:H7"/>
    <mergeCell ref="K7:L7"/>
    <mergeCell ref="P4:X4"/>
    <mergeCell ref="A5:L6"/>
    <mergeCell ref="M6:O6"/>
    <mergeCell ref="P6:X6"/>
    <mergeCell ref="S5:U5"/>
    <mergeCell ref="V5:X5"/>
    <mergeCell ref="M5:N5"/>
    <mergeCell ref="P5:Q5"/>
    <mergeCell ref="E17:L17"/>
    <mergeCell ref="A17:D17"/>
    <mergeCell ref="E18:L18"/>
    <mergeCell ref="E19:L19"/>
    <mergeCell ref="A18:D18"/>
    <mergeCell ref="I31:J31"/>
    <mergeCell ref="K31:L31"/>
    <mergeCell ref="G31:H31"/>
    <mergeCell ref="K29:L29"/>
    <mergeCell ref="A28:B28"/>
    <mergeCell ref="G29:H29"/>
    <mergeCell ref="I29:J29"/>
    <mergeCell ref="I28:J28"/>
    <mergeCell ref="K28:L28"/>
    <mergeCell ref="C30:D30"/>
    <mergeCell ref="C28:D28"/>
    <mergeCell ref="E28:F28"/>
    <mergeCell ref="I30:J30"/>
    <mergeCell ref="K30:L30"/>
    <mergeCell ref="I32:J32"/>
    <mergeCell ref="K32:L32"/>
    <mergeCell ref="K34:L34"/>
    <mergeCell ref="I33:J33"/>
    <mergeCell ref="K33:L33"/>
    <mergeCell ref="G32:H32"/>
    <mergeCell ref="E33:F33"/>
    <mergeCell ref="G33:H33"/>
    <mergeCell ref="E32:F32"/>
    <mergeCell ref="A23:D23"/>
    <mergeCell ref="G30:H30"/>
    <mergeCell ref="E30:F30"/>
    <mergeCell ref="C29:D29"/>
    <mergeCell ref="E29:F29"/>
    <mergeCell ref="C31:D31"/>
    <mergeCell ref="E31:F31"/>
    <mergeCell ref="E27:H27"/>
    <mergeCell ref="E22:L22"/>
    <mergeCell ref="E23:L23"/>
    <mergeCell ref="A25:L26"/>
    <mergeCell ref="G28:H28"/>
    <mergeCell ref="E20:L20"/>
    <mergeCell ref="E21:L21"/>
    <mergeCell ref="A22:D22"/>
    <mergeCell ref="I27:L27"/>
    <mergeCell ref="A13:L14"/>
    <mergeCell ref="E15:L15"/>
    <mergeCell ref="A7:C7"/>
    <mergeCell ref="A15:D15"/>
    <mergeCell ref="D1:L2"/>
    <mergeCell ref="M1:X2"/>
    <mergeCell ref="D3:L3"/>
    <mergeCell ref="M3:X3"/>
    <mergeCell ref="A4:L4"/>
    <mergeCell ref="M4:O4"/>
    <mergeCell ref="K35:L35"/>
    <mergeCell ref="A1:C3"/>
    <mergeCell ref="E16:L16"/>
    <mergeCell ref="C35:D35"/>
    <mergeCell ref="G34:H34"/>
    <mergeCell ref="A29:B30"/>
    <mergeCell ref="A31:B32"/>
    <mergeCell ref="A11:C11"/>
    <mergeCell ref="D11:E11"/>
    <mergeCell ref="A16:D16"/>
    <mergeCell ref="C32:D32"/>
    <mergeCell ref="A19:D19"/>
    <mergeCell ref="A20:D20"/>
    <mergeCell ref="A21:D21"/>
    <mergeCell ref="A33:B33"/>
    <mergeCell ref="C33:D33"/>
    <mergeCell ref="A42:L42"/>
    <mergeCell ref="A43:L43"/>
    <mergeCell ref="A37:L37"/>
    <mergeCell ref="A38:L38"/>
    <mergeCell ref="A39:L39"/>
    <mergeCell ref="A40:L40"/>
    <mergeCell ref="A41:L41"/>
    <mergeCell ref="G35:H35"/>
    <mergeCell ref="E34:F34"/>
    <mergeCell ref="E35:F35"/>
    <mergeCell ref="A34:B34"/>
    <mergeCell ref="I34:J34"/>
    <mergeCell ref="A35:B35"/>
    <mergeCell ref="C34:D34"/>
    <mergeCell ref="I35:J35"/>
  </mergeCells>
  <conditionalFormatting sqref="K29:L29">
    <cfRule type="cellIs" priority="22" dxfId="345" operator="equal" stopIfTrue="1">
      <formula>"-"</formula>
    </cfRule>
    <cfRule type="cellIs" priority="23" dxfId="48" operator="between" stopIfTrue="1">
      <formula>-2</formula>
      <formula>2</formula>
    </cfRule>
    <cfRule type="cellIs" priority="24" dxfId="5" operator="notBetween" stopIfTrue="1">
      <formula>-2</formula>
      <formula>2</formula>
    </cfRule>
  </conditionalFormatting>
  <conditionalFormatting sqref="K31:L31">
    <cfRule type="cellIs" priority="19" dxfId="345" operator="equal" stopIfTrue="1">
      <formula>"-"</formula>
    </cfRule>
    <cfRule type="cellIs" priority="20" dxfId="48" operator="between" stopIfTrue="1">
      <formula>-2</formula>
      <formula>2</formula>
    </cfRule>
    <cfRule type="cellIs" priority="21" dxfId="5" operator="notBetween" stopIfTrue="1">
      <formula>-2</formula>
      <formula>2</formula>
    </cfRule>
  </conditionalFormatting>
  <conditionalFormatting sqref="K32:L32">
    <cfRule type="cellIs" priority="16" dxfId="345" operator="equal" stopIfTrue="1">
      <formula>"-"</formula>
    </cfRule>
    <cfRule type="cellIs" priority="17" dxfId="48" operator="between" stopIfTrue="1">
      <formula>-2</formula>
      <formula>2</formula>
    </cfRule>
    <cfRule type="cellIs" priority="18" dxfId="5" operator="notBetween" stopIfTrue="1">
      <formula>-2</formula>
      <formula>2</formula>
    </cfRule>
  </conditionalFormatting>
  <conditionalFormatting sqref="G33:H33">
    <cfRule type="cellIs" priority="13" dxfId="345" operator="equal" stopIfTrue="1">
      <formula>"-"</formula>
    </cfRule>
    <cfRule type="cellIs" priority="14" dxfId="48" operator="between" stopIfTrue="1">
      <formula>-2</formula>
      <formula>2</formula>
    </cfRule>
    <cfRule type="cellIs" priority="15" dxfId="5" operator="notBetween" stopIfTrue="1">
      <formula>-2</formula>
      <formula>2</formula>
    </cfRule>
  </conditionalFormatting>
  <conditionalFormatting sqref="G34:H34">
    <cfRule type="cellIs" priority="10" dxfId="345" operator="equal" stopIfTrue="1">
      <formula>"-"</formula>
    </cfRule>
    <cfRule type="cellIs" priority="11" dxfId="48" operator="between" stopIfTrue="1">
      <formula>-2</formula>
      <formula>2</formula>
    </cfRule>
    <cfRule type="cellIs" priority="12" dxfId="5" operator="notBetween" stopIfTrue="1">
      <formula>-2</formula>
      <formula>2</formula>
    </cfRule>
  </conditionalFormatting>
  <conditionalFormatting sqref="G35:H35">
    <cfRule type="cellIs" priority="4" dxfId="345" operator="equal" stopIfTrue="1">
      <formula>"-"</formula>
    </cfRule>
    <cfRule type="cellIs" priority="5" dxfId="48" operator="between" stopIfTrue="1">
      <formula>-2</formula>
      <formula>2</formula>
    </cfRule>
    <cfRule type="cellIs" priority="6" dxfId="5" operator="notBetween" stopIfTrue="1">
      <formula>-2</formula>
      <formula>2</formula>
    </cfRule>
  </conditionalFormatting>
  <conditionalFormatting sqref="M1:X2">
    <cfRule type="cellIs" priority="1" dxfId="0" operator="equal" stopIfTrue="1">
      <formula>""</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tint="-0.3499799966812134"/>
  </sheetPr>
  <dimension ref="A1:T44"/>
  <sheetViews>
    <sheetView zoomScale="70" zoomScaleNormal="70" zoomScalePageLayoutView="0" workbookViewId="0" topLeftCell="A1">
      <selection activeCell="R29" sqref="R29:T29"/>
    </sheetView>
  </sheetViews>
  <sheetFormatPr defaultColWidth="9.140625" defaultRowHeight="12.75"/>
  <cols>
    <col min="4" max="6" width="9.7109375" style="0" customWidth="1"/>
    <col min="9" max="9" width="11.57421875" style="0" customWidth="1"/>
    <col min="14" max="14" width="12.28125" style="0" customWidth="1"/>
    <col min="15" max="15" width="17.140625" style="0" customWidth="1"/>
    <col min="18" max="18" width="15.28125" style="0" customWidth="1"/>
  </cols>
  <sheetData>
    <row r="1" spans="1:20"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row>
    <row r="2" spans="1:20" s="2" customFormat="1" ht="15.75" customHeight="1">
      <c r="A2" s="464"/>
      <c r="B2" s="465"/>
      <c r="C2" s="465"/>
      <c r="D2" s="470"/>
      <c r="E2" s="470"/>
      <c r="F2" s="470"/>
      <c r="G2" s="470"/>
      <c r="H2" s="470"/>
      <c r="I2" s="470"/>
      <c r="J2" s="470"/>
      <c r="K2" s="470"/>
      <c r="L2" s="471"/>
      <c r="M2" s="287"/>
      <c r="N2" s="288"/>
      <c r="O2" s="288"/>
      <c r="P2" s="288"/>
      <c r="Q2" s="288"/>
      <c r="R2" s="288"/>
      <c r="S2" s="288"/>
      <c r="T2" s="288"/>
    </row>
    <row r="3" spans="1:20"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row>
    <row r="4" spans="1:20"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row>
    <row r="5" spans="1:20" s="2" customFormat="1" ht="15.75" customHeight="1" thickBot="1">
      <c r="A5" s="295">
        <f>IF(Oplysningsside!$I$16="","",Oplysningsside!$I$16)</f>
      </c>
      <c r="B5" s="296"/>
      <c r="C5" s="296"/>
      <c r="D5" s="296"/>
      <c r="E5" s="296"/>
      <c r="F5" s="296"/>
      <c r="G5" s="296"/>
      <c r="H5" s="296"/>
      <c r="I5" s="296"/>
      <c r="J5" s="296"/>
      <c r="K5" s="296"/>
      <c r="L5" s="297"/>
      <c r="M5" s="582" t="s">
        <v>203</v>
      </c>
      <c r="N5" s="583"/>
      <c r="O5" s="133">
        <f>IF(Oplysningsside!O48="","",Oplysningsside!O48)</f>
      </c>
      <c r="P5" s="584" t="str">
        <f>IF(Oplysningsside!I47="","",Oplysningsside!I47)</f>
        <v>Modtagekontrol</v>
      </c>
      <c r="Q5" s="585"/>
      <c r="R5" s="133">
        <f>IF(Oplysningsside!I48="","",Oplysningsside!I48)</f>
      </c>
      <c r="S5" s="301" t="s">
        <v>204</v>
      </c>
      <c r="T5" s="302"/>
    </row>
    <row r="6" spans="1:20"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row>
    <row r="7" spans="1:20"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row>
    <row r="8" spans="1:20" s="2" customFormat="1" ht="15.75" customHeight="1">
      <c r="A8" s="454" t="s">
        <v>206</v>
      </c>
      <c r="B8" s="455"/>
      <c r="C8" s="455"/>
      <c r="D8" s="455"/>
      <c r="E8" s="455"/>
      <c r="F8" s="455"/>
      <c r="G8" s="455"/>
      <c r="H8" s="455"/>
      <c r="I8" s="455"/>
      <c r="J8" s="455"/>
      <c r="K8" s="455"/>
      <c r="L8" s="455"/>
      <c r="M8" s="455"/>
      <c r="N8" s="455"/>
      <c r="O8" s="455"/>
      <c r="P8" s="455"/>
      <c r="Q8" s="455"/>
      <c r="R8" s="455"/>
      <c r="S8" s="455"/>
      <c r="T8" s="455"/>
    </row>
    <row r="9" spans="1:20" s="2" customFormat="1" ht="15.75" customHeight="1" thickBot="1">
      <c r="A9" s="457"/>
      <c r="B9" s="458"/>
      <c r="C9" s="458"/>
      <c r="D9" s="458"/>
      <c r="E9" s="458"/>
      <c r="F9" s="458"/>
      <c r="G9" s="458"/>
      <c r="H9" s="458"/>
      <c r="I9" s="458"/>
      <c r="J9" s="458"/>
      <c r="K9" s="458"/>
      <c r="L9" s="458"/>
      <c r="M9" s="458"/>
      <c r="N9" s="458"/>
      <c r="O9" s="458"/>
      <c r="P9" s="458"/>
      <c r="Q9" s="458"/>
      <c r="R9" s="458"/>
      <c r="S9" s="458"/>
      <c r="T9" s="458"/>
    </row>
    <row r="10" spans="1:20" s="2" customFormat="1" ht="15.75" customHeight="1" thickBot="1">
      <c r="A10" s="1"/>
      <c r="B10" s="1"/>
      <c r="C10" s="1"/>
      <c r="D10" s="1"/>
      <c r="E10" s="1"/>
      <c r="F10" s="1"/>
      <c r="G10" s="1"/>
      <c r="H10" s="1"/>
      <c r="I10" s="1"/>
      <c r="J10" s="1"/>
      <c r="K10" s="1"/>
      <c r="L10" s="1"/>
      <c r="M10" s="1"/>
      <c r="N10" s="1"/>
      <c r="O10" s="1"/>
      <c r="P10" s="1"/>
      <c r="Q10" s="1"/>
      <c r="R10" s="1"/>
      <c r="S10" s="1"/>
      <c r="T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2.75" thickBot="1"/>
    <row r="14" spans="1:12" ht="27.75" thickBot="1">
      <c r="A14" s="20" t="s">
        <v>261</v>
      </c>
      <c r="B14" s="21"/>
      <c r="C14" s="21"/>
      <c r="D14" s="21"/>
      <c r="E14" s="21"/>
      <c r="F14" s="21"/>
      <c r="G14" s="21"/>
      <c r="H14" s="21"/>
      <c r="I14" s="21"/>
      <c r="J14" s="21"/>
      <c r="K14" s="21"/>
      <c r="L14" s="22"/>
    </row>
    <row r="15" spans="1:12" ht="42.75" customHeight="1" thickBot="1">
      <c r="A15" s="586" t="s">
        <v>312</v>
      </c>
      <c r="B15" s="587"/>
      <c r="C15" s="587"/>
      <c r="D15" s="587"/>
      <c r="E15" s="587"/>
      <c r="F15" s="587"/>
      <c r="G15" s="587"/>
      <c r="H15" s="587"/>
      <c r="I15" s="587"/>
      <c r="J15" s="587"/>
      <c r="K15" s="587"/>
      <c r="L15" s="588"/>
    </row>
    <row r="16" spans="1:12" ht="125.25" customHeight="1" thickBot="1">
      <c r="A16" s="586" t="s">
        <v>324</v>
      </c>
      <c r="B16" s="587"/>
      <c r="C16" s="587"/>
      <c r="D16" s="587"/>
      <c r="E16" s="587"/>
      <c r="F16" s="587"/>
      <c r="G16" s="587"/>
      <c r="H16" s="587"/>
      <c r="I16" s="587"/>
      <c r="J16" s="587"/>
      <c r="K16" s="587"/>
      <c r="L16" s="588"/>
    </row>
    <row r="17" spans="1:20" ht="19.5" customHeight="1">
      <c r="A17" s="101"/>
      <c r="B17" s="102"/>
      <c r="C17" s="102"/>
      <c r="D17" s="557" t="s">
        <v>283</v>
      </c>
      <c r="E17" s="558"/>
      <c r="F17" s="559"/>
      <c r="G17" s="557" t="s">
        <v>314</v>
      </c>
      <c r="H17" s="558"/>
      <c r="I17" s="559"/>
      <c r="J17" s="557" t="s">
        <v>340</v>
      </c>
      <c r="K17" s="558"/>
      <c r="L17" s="559"/>
      <c r="N17" s="541" t="s">
        <v>354</v>
      </c>
      <c r="O17" s="220"/>
      <c r="P17" s="221"/>
      <c r="Q17" s="222"/>
      <c r="R17" s="563" t="s">
        <v>376</v>
      </c>
      <c r="S17" s="564"/>
      <c r="T17" s="565"/>
    </row>
    <row r="18" spans="1:20" ht="19.5" customHeight="1" thickBot="1">
      <c r="A18" s="101"/>
      <c r="B18" s="102"/>
      <c r="C18" s="102"/>
      <c r="D18" s="560"/>
      <c r="E18" s="561"/>
      <c r="F18" s="562"/>
      <c r="G18" s="560"/>
      <c r="H18" s="561"/>
      <c r="I18" s="562"/>
      <c r="J18" s="560"/>
      <c r="K18" s="561"/>
      <c r="L18" s="562"/>
      <c r="N18" s="542"/>
      <c r="O18" s="223"/>
      <c r="P18" s="224"/>
      <c r="Q18" s="225"/>
      <c r="R18" s="566"/>
      <c r="S18" s="567"/>
      <c r="T18" s="568"/>
    </row>
    <row r="19" spans="1:20" ht="27.75" customHeight="1">
      <c r="A19" s="539" t="s">
        <v>262</v>
      </c>
      <c r="B19" s="540"/>
      <c r="C19" s="540"/>
      <c r="D19" s="554"/>
      <c r="E19" s="555"/>
      <c r="F19" s="595"/>
      <c r="G19" s="579" t="str">
        <f aca="true" t="shared" si="0" ref="G19:G28">IF(D19="Fabrikstest","Modtagekontrol dokumenteres separat","Modtagekontrol dokumenteres i dette ark")</f>
        <v>Modtagekontrol dokumenteres i dette ark</v>
      </c>
      <c r="H19" s="580"/>
      <c r="I19" s="581"/>
      <c r="J19" s="554"/>
      <c r="K19" s="555"/>
      <c r="L19" s="556"/>
      <c r="M19" s="129"/>
      <c r="N19" s="542"/>
      <c r="O19" s="539" t="s">
        <v>262</v>
      </c>
      <c r="P19" s="540"/>
      <c r="Q19" s="540"/>
      <c r="R19" s="569"/>
      <c r="S19" s="555"/>
      <c r="T19" s="556"/>
    </row>
    <row r="20" spans="1:20" ht="27.75" customHeight="1">
      <c r="A20" s="527" t="s">
        <v>263</v>
      </c>
      <c r="B20" s="528"/>
      <c r="C20" s="529"/>
      <c r="D20" s="589"/>
      <c r="E20" s="590"/>
      <c r="F20" s="591"/>
      <c r="G20" s="570" t="str">
        <f t="shared" si="0"/>
        <v>Modtagekontrol dokumenteres i dette ark</v>
      </c>
      <c r="H20" s="571"/>
      <c r="I20" s="572"/>
      <c r="J20" s="546"/>
      <c r="K20" s="547"/>
      <c r="L20" s="548"/>
      <c r="M20" s="129"/>
      <c r="N20" s="542"/>
      <c r="O20" s="527" t="s">
        <v>263</v>
      </c>
      <c r="P20" s="528"/>
      <c r="Q20" s="529"/>
      <c r="R20" s="549"/>
      <c r="S20" s="547"/>
      <c r="T20" s="548"/>
    </row>
    <row r="21" spans="1:20" ht="27.75" customHeight="1">
      <c r="A21" s="527" t="s">
        <v>264</v>
      </c>
      <c r="B21" s="528"/>
      <c r="C21" s="529"/>
      <c r="D21" s="589"/>
      <c r="E21" s="590"/>
      <c r="F21" s="591"/>
      <c r="G21" s="570" t="str">
        <f t="shared" si="0"/>
        <v>Modtagekontrol dokumenteres i dette ark</v>
      </c>
      <c r="H21" s="571"/>
      <c r="I21" s="572"/>
      <c r="J21" s="546"/>
      <c r="K21" s="547"/>
      <c r="L21" s="548"/>
      <c r="N21" s="542"/>
      <c r="O21" s="527" t="s">
        <v>264</v>
      </c>
      <c r="P21" s="528"/>
      <c r="Q21" s="529"/>
      <c r="R21" s="549"/>
      <c r="S21" s="547"/>
      <c r="T21" s="548"/>
    </row>
    <row r="22" spans="1:20" ht="27.75" customHeight="1">
      <c r="A22" s="527" t="s">
        <v>265</v>
      </c>
      <c r="B22" s="528"/>
      <c r="C22" s="529"/>
      <c r="D22" s="589"/>
      <c r="E22" s="590"/>
      <c r="F22" s="591"/>
      <c r="G22" s="570" t="str">
        <f t="shared" si="0"/>
        <v>Modtagekontrol dokumenteres i dette ark</v>
      </c>
      <c r="H22" s="571"/>
      <c r="I22" s="572"/>
      <c r="J22" s="546"/>
      <c r="K22" s="547"/>
      <c r="L22" s="548"/>
      <c r="N22" s="542"/>
      <c r="O22" s="527" t="s">
        <v>265</v>
      </c>
      <c r="P22" s="528"/>
      <c r="Q22" s="529"/>
      <c r="R22" s="549"/>
      <c r="S22" s="547"/>
      <c r="T22" s="548"/>
    </row>
    <row r="23" spans="1:20" ht="27.75" customHeight="1">
      <c r="A23" s="527" t="s">
        <v>105</v>
      </c>
      <c r="B23" s="528"/>
      <c r="C23" s="529"/>
      <c r="D23" s="589"/>
      <c r="E23" s="590"/>
      <c r="F23" s="591"/>
      <c r="G23" s="570" t="str">
        <f t="shared" si="0"/>
        <v>Modtagekontrol dokumenteres i dette ark</v>
      </c>
      <c r="H23" s="571"/>
      <c r="I23" s="572"/>
      <c r="J23" s="546"/>
      <c r="K23" s="547"/>
      <c r="L23" s="548"/>
      <c r="N23" s="542"/>
      <c r="O23" s="527" t="s">
        <v>105</v>
      </c>
      <c r="P23" s="528"/>
      <c r="Q23" s="529"/>
      <c r="R23" s="546"/>
      <c r="S23" s="547"/>
      <c r="T23" s="548"/>
    </row>
    <row r="24" spans="1:20" ht="27.75" customHeight="1">
      <c r="A24" s="527" t="s">
        <v>269</v>
      </c>
      <c r="B24" s="528"/>
      <c r="C24" s="529"/>
      <c r="D24" s="589"/>
      <c r="E24" s="590"/>
      <c r="F24" s="591"/>
      <c r="G24" s="570" t="str">
        <f t="shared" si="0"/>
        <v>Modtagekontrol dokumenteres i dette ark</v>
      </c>
      <c r="H24" s="571"/>
      <c r="I24" s="572"/>
      <c r="J24" s="546"/>
      <c r="K24" s="547"/>
      <c r="L24" s="548"/>
      <c r="N24" s="542"/>
      <c r="O24" s="527" t="s">
        <v>269</v>
      </c>
      <c r="P24" s="528"/>
      <c r="Q24" s="529"/>
      <c r="R24" s="546"/>
      <c r="S24" s="547"/>
      <c r="T24" s="548"/>
    </row>
    <row r="25" spans="1:20" ht="27.75" customHeight="1">
      <c r="A25" s="527" t="s">
        <v>266</v>
      </c>
      <c r="B25" s="528"/>
      <c r="C25" s="529"/>
      <c r="D25" s="589"/>
      <c r="E25" s="590"/>
      <c r="F25" s="591"/>
      <c r="G25" s="570" t="str">
        <f t="shared" si="0"/>
        <v>Modtagekontrol dokumenteres i dette ark</v>
      </c>
      <c r="H25" s="571"/>
      <c r="I25" s="572"/>
      <c r="J25" s="546"/>
      <c r="K25" s="547"/>
      <c r="L25" s="548"/>
      <c r="N25" s="542"/>
      <c r="O25" s="527" t="s">
        <v>266</v>
      </c>
      <c r="P25" s="528"/>
      <c r="Q25" s="529"/>
      <c r="R25" s="549"/>
      <c r="S25" s="547"/>
      <c r="T25" s="548"/>
    </row>
    <row r="26" spans="1:20" ht="27.75" customHeight="1">
      <c r="A26" s="527" t="s">
        <v>267</v>
      </c>
      <c r="B26" s="528"/>
      <c r="C26" s="529"/>
      <c r="D26" s="589"/>
      <c r="E26" s="590"/>
      <c r="F26" s="591"/>
      <c r="G26" s="570" t="str">
        <f t="shared" si="0"/>
        <v>Modtagekontrol dokumenteres i dette ark</v>
      </c>
      <c r="H26" s="571"/>
      <c r="I26" s="572"/>
      <c r="J26" s="546"/>
      <c r="K26" s="547"/>
      <c r="L26" s="548"/>
      <c r="N26" s="542"/>
      <c r="O26" s="527" t="s">
        <v>267</v>
      </c>
      <c r="P26" s="528"/>
      <c r="Q26" s="529"/>
      <c r="R26" s="549"/>
      <c r="S26" s="547"/>
      <c r="T26" s="548"/>
    </row>
    <row r="27" spans="1:20" ht="27.75" customHeight="1">
      <c r="A27" s="527" t="s">
        <v>86</v>
      </c>
      <c r="B27" s="528"/>
      <c r="C27" s="529"/>
      <c r="D27" s="589"/>
      <c r="E27" s="590"/>
      <c r="F27" s="591"/>
      <c r="G27" s="570" t="str">
        <f t="shared" si="0"/>
        <v>Modtagekontrol dokumenteres i dette ark</v>
      </c>
      <c r="H27" s="571"/>
      <c r="I27" s="572"/>
      <c r="J27" s="546"/>
      <c r="K27" s="547"/>
      <c r="L27" s="548"/>
      <c r="N27" s="542"/>
      <c r="O27" s="527" t="s">
        <v>86</v>
      </c>
      <c r="P27" s="528"/>
      <c r="Q27" s="529"/>
      <c r="R27" s="549"/>
      <c r="S27" s="547"/>
      <c r="T27" s="548"/>
    </row>
    <row r="28" spans="1:20" ht="27.75" customHeight="1" thickBot="1">
      <c r="A28" s="544" t="s">
        <v>268</v>
      </c>
      <c r="B28" s="545"/>
      <c r="C28" s="545"/>
      <c r="D28" s="592"/>
      <c r="E28" s="593"/>
      <c r="F28" s="594"/>
      <c r="G28" s="576" t="str">
        <f t="shared" si="0"/>
        <v>Modtagekontrol dokumenteres i dette ark</v>
      </c>
      <c r="H28" s="577"/>
      <c r="I28" s="578"/>
      <c r="J28" s="553"/>
      <c r="K28" s="551"/>
      <c r="L28" s="552"/>
      <c r="N28" s="543"/>
      <c r="O28" s="544" t="s">
        <v>268</v>
      </c>
      <c r="P28" s="545"/>
      <c r="Q28" s="545"/>
      <c r="R28" s="553"/>
      <c r="S28" s="551"/>
      <c r="T28" s="552"/>
    </row>
    <row r="29" spans="1:20" ht="27.75" customHeight="1" thickBot="1">
      <c r="A29" s="553"/>
      <c r="B29" s="551"/>
      <c r="C29" s="552"/>
      <c r="N29" s="219"/>
      <c r="O29" s="533" t="s">
        <v>353</v>
      </c>
      <c r="P29" s="534"/>
      <c r="Q29" s="535"/>
      <c r="R29" s="596" t="s">
        <v>377</v>
      </c>
      <c r="S29" s="597"/>
      <c r="T29" s="598"/>
    </row>
    <row r="30" ht="12.75" thickBot="1"/>
    <row r="31" spans="1:12" ht="27.75" thickBot="1">
      <c r="A31" s="20" t="s">
        <v>270</v>
      </c>
      <c r="B31" s="21"/>
      <c r="C31" s="21"/>
      <c r="D31" s="21"/>
      <c r="E31" s="21"/>
      <c r="F31" s="21"/>
      <c r="G31" s="21"/>
      <c r="H31" s="21"/>
      <c r="I31" s="21"/>
      <c r="J31" s="21"/>
      <c r="K31" s="21"/>
      <c r="L31" s="22"/>
    </row>
    <row r="32" spans="1:12" ht="49.5" customHeight="1" thickBot="1">
      <c r="A32" s="586" t="s">
        <v>374</v>
      </c>
      <c r="B32" s="587"/>
      <c r="C32" s="587"/>
      <c r="D32" s="587"/>
      <c r="E32" s="587"/>
      <c r="F32" s="587"/>
      <c r="G32" s="587"/>
      <c r="H32" s="587"/>
      <c r="I32" s="587"/>
      <c r="J32" s="587"/>
      <c r="K32" s="587"/>
      <c r="L32" s="588"/>
    </row>
    <row r="33" spans="1:20" ht="19.5" customHeight="1">
      <c r="A33" s="101"/>
      <c r="B33" s="102"/>
      <c r="C33" s="102"/>
      <c r="D33" s="557" t="s">
        <v>359</v>
      </c>
      <c r="E33" s="558"/>
      <c r="F33" s="559"/>
      <c r="G33" s="560" t="s">
        <v>314</v>
      </c>
      <c r="H33" s="561"/>
      <c r="I33" s="562"/>
      <c r="J33" s="557" t="s">
        <v>340</v>
      </c>
      <c r="K33" s="558"/>
      <c r="L33" s="559"/>
      <c r="N33" s="541" t="s">
        <v>355</v>
      </c>
      <c r="O33" s="220"/>
      <c r="P33" s="221"/>
      <c r="Q33" s="222"/>
      <c r="R33" s="563" t="s">
        <v>376</v>
      </c>
      <c r="S33" s="564"/>
      <c r="T33" s="565"/>
    </row>
    <row r="34" spans="1:20" ht="19.5" customHeight="1" thickBot="1">
      <c r="A34" s="101"/>
      <c r="B34" s="102"/>
      <c r="C34" s="102"/>
      <c r="D34" s="560"/>
      <c r="E34" s="561"/>
      <c r="F34" s="562"/>
      <c r="G34" s="560"/>
      <c r="H34" s="561"/>
      <c r="I34" s="562"/>
      <c r="J34" s="560"/>
      <c r="K34" s="561"/>
      <c r="L34" s="562"/>
      <c r="N34" s="542"/>
      <c r="O34" s="223"/>
      <c r="P34" s="224"/>
      <c r="Q34" s="225"/>
      <c r="R34" s="566"/>
      <c r="S34" s="567"/>
      <c r="T34" s="568"/>
    </row>
    <row r="35" spans="1:20" ht="27.75" customHeight="1">
      <c r="A35" s="536" t="s">
        <v>262</v>
      </c>
      <c r="B35" s="537"/>
      <c r="C35" s="538"/>
      <c r="D35" s="554"/>
      <c r="E35" s="555"/>
      <c r="F35" s="595"/>
      <c r="G35" s="579" t="str">
        <f>IF(D35="Fabrikstest","Baseline og statuskontrol dokumenteres separat","Metode 2 og dette ark anvendes til baseline og statuskontrol")</f>
        <v>Metode 2 og dette ark anvendes til baseline og statuskontrol</v>
      </c>
      <c r="H35" s="580"/>
      <c r="I35" s="581"/>
      <c r="J35" s="554"/>
      <c r="K35" s="555"/>
      <c r="L35" s="556"/>
      <c r="N35" s="542"/>
      <c r="O35" s="536" t="s">
        <v>262</v>
      </c>
      <c r="P35" s="537"/>
      <c r="Q35" s="538"/>
      <c r="R35" s="554"/>
      <c r="S35" s="555"/>
      <c r="T35" s="556"/>
    </row>
    <row r="36" spans="1:20" ht="27.75" customHeight="1">
      <c r="A36" s="527" t="s">
        <v>263</v>
      </c>
      <c r="B36" s="528"/>
      <c r="C36" s="529"/>
      <c r="D36" s="589"/>
      <c r="E36" s="590"/>
      <c r="F36" s="591"/>
      <c r="G36" s="573" t="str">
        <f>IF(D36="Fabrikstest","Baseline og statuskontrol dokumenteres separat","Metode 2 og dette ark anvendes til baseline og statuskontrol")</f>
        <v>Metode 2 og dette ark anvendes til baseline og statuskontrol</v>
      </c>
      <c r="H36" s="574"/>
      <c r="I36" s="575"/>
      <c r="J36" s="546"/>
      <c r="K36" s="547"/>
      <c r="L36" s="548"/>
      <c r="N36" s="542"/>
      <c r="O36" s="527" t="s">
        <v>263</v>
      </c>
      <c r="P36" s="528"/>
      <c r="Q36" s="529"/>
      <c r="R36" s="546"/>
      <c r="S36" s="547"/>
      <c r="T36" s="548"/>
    </row>
    <row r="37" spans="1:20" ht="27.75" customHeight="1">
      <c r="A37" s="527" t="s">
        <v>264</v>
      </c>
      <c r="B37" s="528"/>
      <c r="C37" s="529"/>
      <c r="D37" s="589"/>
      <c r="E37" s="590"/>
      <c r="F37" s="591"/>
      <c r="G37" s="573" t="str">
        <f>IF(D37="Fabrikstest","Baseline og statuskontrol dokumenteres separat","Metode 2 og dette ark anvendes til baseline og statuskontrol")</f>
        <v>Metode 2 og dette ark anvendes til baseline og statuskontrol</v>
      </c>
      <c r="H37" s="574"/>
      <c r="I37" s="575"/>
      <c r="J37" s="546"/>
      <c r="K37" s="547"/>
      <c r="L37" s="548"/>
      <c r="N37" s="542"/>
      <c r="O37" s="527" t="s">
        <v>264</v>
      </c>
      <c r="P37" s="528"/>
      <c r="Q37" s="529"/>
      <c r="R37" s="546"/>
      <c r="S37" s="547"/>
      <c r="T37" s="548"/>
    </row>
    <row r="38" spans="1:20" ht="27.75" customHeight="1">
      <c r="A38" s="527" t="s">
        <v>265</v>
      </c>
      <c r="B38" s="528"/>
      <c r="C38" s="529"/>
      <c r="D38" s="589"/>
      <c r="E38" s="590"/>
      <c r="F38" s="591"/>
      <c r="G38" s="573" t="str">
        <f>IF(D38="Fabrikstest","Baseline og statuskontrol dokumenteres separat","Metode 2 og dette ark anvendes til baseline og statuskontrol")</f>
        <v>Metode 2 og dette ark anvendes til baseline og statuskontrol</v>
      </c>
      <c r="H38" s="574"/>
      <c r="I38" s="575"/>
      <c r="J38" s="546"/>
      <c r="K38" s="547"/>
      <c r="L38" s="548"/>
      <c r="N38" s="542"/>
      <c r="O38" s="527" t="s">
        <v>265</v>
      </c>
      <c r="P38" s="528"/>
      <c r="Q38" s="529"/>
      <c r="R38" s="549"/>
      <c r="S38" s="547"/>
      <c r="T38" s="548"/>
    </row>
    <row r="39" spans="1:20" ht="27.75" customHeight="1">
      <c r="A39" s="527" t="s">
        <v>105</v>
      </c>
      <c r="B39" s="528"/>
      <c r="C39" s="529"/>
      <c r="D39" s="589"/>
      <c r="E39" s="590"/>
      <c r="F39" s="591"/>
      <c r="G39" s="570" t="str">
        <f>IF(D39="Fabrikstest","Statuskontrol dokumenteres separat","Metode 2 og dette ark anvendes til statuskontrol")</f>
        <v>Metode 2 og dette ark anvendes til statuskontrol</v>
      </c>
      <c r="H39" s="571"/>
      <c r="I39" s="572"/>
      <c r="J39" s="546"/>
      <c r="K39" s="547"/>
      <c r="L39" s="548"/>
      <c r="N39" s="542"/>
      <c r="O39" s="527" t="s">
        <v>105</v>
      </c>
      <c r="P39" s="528"/>
      <c r="Q39" s="529"/>
      <c r="R39" s="546"/>
      <c r="S39" s="547"/>
      <c r="T39" s="548"/>
    </row>
    <row r="40" spans="1:20" ht="27.75" customHeight="1">
      <c r="A40" s="527" t="s">
        <v>266</v>
      </c>
      <c r="B40" s="528"/>
      <c r="C40" s="529"/>
      <c r="D40" s="589"/>
      <c r="E40" s="590"/>
      <c r="F40" s="591"/>
      <c r="G40" s="570" t="str">
        <f>IF(D40="Fabrikstest","Statuskontrol dokumenteres separat","Metode 2 og dette ark anvendes til statuskontrol")</f>
        <v>Metode 2 og dette ark anvendes til statuskontrol</v>
      </c>
      <c r="H40" s="571"/>
      <c r="I40" s="572"/>
      <c r="J40" s="546"/>
      <c r="K40" s="547"/>
      <c r="L40" s="548"/>
      <c r="N40" s="542"/>
      <c r="O40" s="527" t="s">
        <v>266</v>
      </c>
      <c r="P40" s="528"/>
      <c r="Q40" s="529"/>
      <c r="R40" s="549"/>
      <c r="S40" s="547"/>
      <c r="T40" s="548"/>
    </row>
    <row r="41" spans="1:20" ht="27.75" customHeight="1">
      <c r="A41" s="527" t="s">
        <v>267</v>
      </c>
      <c r="B41" s="528"/>
      <c r="C41" s="529"/>
      <c r="D41" s="589"/>
      <c r="E41" s="590"/>
      <c r="F41" s="591"/>
      <c r="G41" s="573" t="str">
        <f>IF(D41="Fabrikstest","Baseline og statuskontrol dokumenteres separat","Metode 2 og dette ark anvendes til baseline og statuskontrol")</f>
        <v>Metode 2 og dette ark anvendes til baseline og statuskontrol</v>
      </c>
      <c r="H41" s="574"/>
      <c r="I41" s="575"/>
      <c r="J41" s="546"/>
      <c r="K41" s="547"/>
      <c r="L41" s="548"/>
      <c r="N41" s="542"/>
      <c r="O41" s="527" t="s">
        <v>267</v>
      </c>
      <c r="P41" s="528"/>
      <c r="Q41" s="529"/>
      <c r="R41" s="549"/>
      <c r="S41" s="547"/>
      <c r="T41" s="548"/>
    </row>
    <row r="42" spans="1:20" ht="27.75" customHeight="1" thickBot="1">
      <c r="A42" s="530" t="s">
        <v>86</v>
      </c>
      <c r="B42" s="531"/>
      <c r="C42" s="532"/>
      <c r="D42" s="592"/>
      <c r="E42" s="593"/>
      <c r="F42" s="594"/>
      <c r="G42" s="576" t="str">
        <f>IF(D42="Fabrikstest","Baseline og statuskontrol dokumenteres separat","Metode 2 og dette ark anvendes til baseline og statuskontrol")</f>
        <v>Metode 2 og dette ark anvendes til baseline og statuskontrol</v>
      </c>
      <c r="H42" s="577"/>
      <c r="I42" s="578"/>
      <c r="J42" s="553"/>
      <c r="K42" s="551"/>
      <c r="L42" s="552"/>
      <c r="N42" s="543"/>
      <c r="O42" s="530" t="s">
        <v>86</v>
      </c>
      <c r="P42" s="531"/>
      <c r="Q42" s="532"/>
      <c r="R42" s="550"/>
      <c r="S42" s="551"/>
      <c r="T42" s="552"/>
    </row>
    <row r="43" spans="14:20" ht="27.75" customHeight="1" thickBot="1">
      <c r="N43" s="218"/>
      <c r="O43" s="533" t="s">
        <v>353</v>
      </c>
      <c r="P43" s="534"/>
      <c r="Q43" s="535"/>
      <c r="R43" s="596" t="s">
        <v>377</v>
      </c>
      <c r="S43" s="597"/>
      <c r="T43" s="598"/>
    </row>
    <row r="44" ht="12">
      <c r="N44" s="24"/>
    </row>
  </sheetData>
  <sheetProtection sheet="1"/>
  <mergeCells count="151">
    <mergeCell ref="R43:T43"/>
    <mergeCell ref="R29:T29"/>
    <mergeCell ref="A29:C29"/>
    <mergeCell ref="A15:L15"/>
    <mergeCell ref="D19:F19"/>
    <mergeCell ref="D20:F20"/>
    <mergeCell ref="D21:F21"/>
    <mergeCell ref="D22:F22"/>
    <mergeCell ref="A41:C41"/>
    <mergeCell ref="D39:F39"/>
    <mergeCell ref="D40:F40"/>
    <mergeCell ref="D23:F23"/>
    <mergeCell ref="A40:C40"/>
    <mergeCell ref="A42:C42"/>
    <mergeCell ref="D36:F36"/>
    <mergeCell ref="A35:C35"/>
    <mergeCell ref="A36:C36"/>
    <mergeCell ref="A37:C37"/>
    <mergeCell ref="A38:C38"/>
    <mergeCell ref="A39:C39"/>
    <mergeCell ref="D35:F35"/>
    <mergeCell ref="D37:F37"/>
    <mergeCell ref="D38:F38"/>
    <mergeCell ref="D26:F26"/>
    <mergeCell ref="D27:F27"/>
    <mergeCell ref="D28:F28"/>
    <mergeCell ref="A32:L32"/>
    <mergeCell ref="A26:C26"/>
    <mergeCell ref="A27:C27"/>
    <mergeCell ref="A28:C28"/>
    <mergeCell ref="G26:I26"/>
    <mergeCell ref="G27:I27"/>
    <mergeCell ref="G28:I28"/>
    <mergeCell ref="D41:F41"/>
    <mergeCell ref="D42:F42"/>
    <mergeCell ref="A20:C20"/>
    <mergeCell ref="A21:C21"/>
    <mergeCell ref="A22:C22"/>
    <mergeCell ref="A23:C23"/>
    <mergeCell ref="A24:C24"/>
    <mergeCell ref="A25:C25"/>
    <mergeCell ref="D24:F24"/>
    <mergeCell ref="D25:F25"/>
    <mergeCell ref="A8:T9"/>
    <mergeCell ref="A11:C11"/>
    <mergeCell ref="D11:E11"/>
    <mergeCell ref="F11:I11"/>
    <mergeCell ref="J11:L11"/>
    <mergeCell ref="A19:C19"/>
    <mergeCell ref="D17:F18"/>
    <mergeCell ref="A16:L16"/>
    <mergeCell ref="G17:I18"/>
    <mergeCell ref="G19:I19"/>
    <mergeCell ref="A7:C7"/>
    <mergeCell ref="D7:H7"/>
    <mergeCell ref="I7:J7"/>
    <mergeCell ref="K7:L7"/>
    <mergeCell ref="J17:L18"/>
    <mergeCell ref="J19:L19"/>
    <mergeCell ref="M7:O7"/>
    <mergeCell ref="P7:T7"/>
    <mergeCell ref="A5:L6"/>
    <mergeCell ref="S5:T5"/>
    <mergeCell ref="M6:O6"/>
    <mergeCell ref="P6:T6"/>
    <mergeCell ref="M5:N5"/>
    <mergeCell ref="P5:Q5"/>
    <mergeCell ref="A1:C3"/>
    <mergeCell ref="D1:L2"/>
    <mergeCell ref="M1:T2"/>
    <mergeCell ref="D3:L3"/>
    <mergeCell ref="M3:T3"/>
    <mergeCell ref="A4:L4"/>
    <mergeCell ref="M4:O4"/>
    <mergeCell ref="P4:T4"/>
    <mergeCell ref="G20:I20"/>
    <mergeCell ref="G21:I21"/>
    <mergeCell ref="G22:I22"/>
    <mergeCell ref="G23:I23"/>
    <mergeCell ref="G24:I24"/>
    <mergeCell ref="G25:I25"/>
    <mergeCell ref="G39:I39"/>
    <mergeCell ref="G40:I40"/>
    <mergeCell ref="G41:I41"/>
    <mergeCell ref="G42:I42"/>
    <mergeCell ref="D33:F34"/>
    <mergeCell ref="G33:I34"/>
    <mergeCell ref="G35:I35"/>
    <mergeCell ref="G36:I36"/>
    <mergeCell ref="G37:I37"/>
    <mergeCell ref="G38:I38"/>
    <mergeCell ref="J20:L20"/>
    <mergeCell ref="J21:L21"/>
    <mergeCell ref="J22:L22"/>
    <mergeCell ref="J23:L23"/>
    <mergeCell ref="J40:L40"/>
    <mergeCell ref="J24:L24"/>
    <mergeCell ref="J25:L25"/>
    <mergeCell ref="J26:L26"/>
    <mergeCell ref="J27:L27"/>
    <mergeCell ref="J28:L28"/>
    <mergeCell ref="J33:L34"/>
    <mergeCell ref="J42:L42"/>
    <mergeCell ref="R17:T18"/>
    <mergeCell ref="R19:T19"/>
    <mergeCell ref="R20:T20"/>
    <mergeCell ref="R21:T21"/>
    <mergeCell ref="R22:T22"/>
    <mergeCell ref="R23:T23"/>
    <mergeCell ref="R33:T34"/>
    <mergeCell ref="R37:T37"/>
    <mergeCell ref="J35:L35"/>
    <mergeCell ref="J41:L41"/>
    <mergeCell ref="J36:L36"/>
    <mergeCell ref="J37:L37"/>
    <mergeCell ref="J38:L38"/>
    <mergeCell ref="J39:L39"/>
    <mergeCell ref="R42:T42"/>
    <mergeCell ref="R24:T24"/>
    <mergeCell ref="R25:T25"/>
    <mergeCell ref="R26:T26"/>
    <mergeCell ref="R27:T27"/>
    <mergeCell ref="R28:T28"/>
    <mergeCell ref="R35:T35"/>
    <mergeCell ref="N33:N42"/>
    <mergeCell ref="O39:Q39"/>
    <mergeCell ref="O28:Q28"/>
    <mergeCell ref="O29:Q29"/>
    <mergeCell ref="O40:Q40"/>
    <mergeCell ref="R36:T36"/>
    <mergeCell ref="R38:T38"/>
    <mergeCell ref="R39:T39"/>
    <mergeCell ref="R40:T40"/>
    <mergeCell ref="R41:T41"/>
    <mergeCell ref="O19:Q19"/>
    <mergeCell ref="O20:Q20"/>
    <mergeCell ref="O21:Q21"/>
    <mergeCell ref="O22:Q22"/>
    <mergeCell ref="O23:Q23"/>
    <mergeCell ref="N17:N28"/>
    <mergeCell ref="O24:Q24"/>
    <mergeCell ref="O25:Q25"/>
    <mergeCell ref="O26:Q26"/>
    <mergeCell ref="O27:Q27"/>
    <mergeCell ref="O41:Q41"/>
    <mergeCell ref="O42:Q42"/>
    <mergeCell ref="O43:Q43"/>
    <mergeCell ref="O35:Q35"/>
    <mergeCell ref="O36:Q36"/>
    <mergeCell ref="O37:Q37"/>
    <mergeCell ref="O38:Q38"/>
  </mergeCells>
  <conditionalFormatting sqref="M1:T2">
    <cfRule type="cellIs" priority="45" dxfId="0" operator="equal" stopIfTrue="1">
      <formula>""</formula>
    </cfRule>
  </conditionalFormatting>
  <conditionalFormatting sqref="G19:I19">
    <cfRule type="cellIs" priority="43" dxfId="306" operator="equal" stopIfTrue="1">
      <formula>"Modtagekontrol dokumenteres i dette ark"</formula>
    </cfRule>
    <cfRule type="cellIs" priority="44" dxfId="305" operator="equal" stopIfTrue="1">
      <formula>"Modtagekontrol dokumenteres separat"</formula>
    </cfRule>
  </conditionalFormatting>
  <conditionalFormatting sqref="G20:I20">
    <cfRule type="cellIs" priority="41" dxfId="306" operator="equal" stopIfTrue="1">
      <formula>"Modtagekontrol dokumenteres i dette ark"</formula>
    </cfRule>
    <cfRule type="cellIs" priority="42" dxfId="305" operator="equal" stopIfTrue="1">
      <formula>"Modtagekontrol dokumenteres separat"</formula>
    </cfRule>
  </conditionalFormatting>
  <conditionalFormatting sqref="G21:I21">
    <cfRule type="cellIs" priority="39" dxfId="306" operator="equal" stopIfTrue="1">
      <formula>"Modtagekontrol dokumenteres i dette ark"</formula>
    </cfRule>
    <cfRule type="cellIs" priority="40" dxfId="305" operator="equal" stopIfTrue="1">
      <formula>"Modtagekontrol dokumenteres separat"</formula>
    </cfRule>
  </conditionalFormatting>
  <conditionalFormatting sqref="G22:I22">
    <cfRule type="cellIs" priority="37" dxfId="306" operator="equal" stopIfTrue="1">
      <formula>"Modtagekontrol dokumenteres i dette ark"</formula>
    </cfRule>
    <cfRule type="cellIs" priority="38" dxfId="305" operator="equal" stopIfTrue="1">
      <formula>"Modtagekontrol dokumenteres separat"</formula>
    </cfRule>
  </conditionalFormatting>
  <conditionalFormatting sqref="G23:I23">
    <cfRule type="cellIs" priority="35" dxfId="306" operator="equal" stopIfTrue="1">
      <formula>"Modtagekontrol dokumenteres i dette ark"</formula>
    </cfRule>
    <cfRule type="cellIs" priority="36" dxfId="305" operator="equal" stopIfTrue="1">
      <formula>"Modtagekontrol dokumenteres separat"</formula>
    </cfRule>
  </conditionalFormatting>
  <conditionalFormatting sqref="G24:I24">
    <cfRule type="cellIs" priority="33" dxfId="306" operator="equal" stopIfTrue="1">
      <formula>"Modtagekontrol dokumenteres i dette ark"</formula>
    </cfRule>
    <cfRule type="cellIs" priority="34" dxfId="305" operator="equal" stopIfTrue="1">
      <formula>"Modtagekontrol dokumenteres separat"</formula>
    </cfRule>
  </conditionalFormatting>
  <conditionalFormatting sqref="G25:I25">
    <cfRule type="cellIs" priority="31" dxfId="306" operator="equal" stopIfTrue="1">
      <formula>"Modtagekontrol dokumenteres i dette ark"</formula>
    </cfRule>
    <cfRule type="cellIs" priority="32" dxfId="305" operator="equal" stopIfTrue="1">
      <formula>"Modtagekontrol dokumenteres separat"</formula>
    </cfRule>
  </conditionalFormatting>
  <conditionalFormatting sqref="G26:I26">
    <cfRule type="cellIs" priority="29" dxfId="306" operator="equal" stopIfTrue="1">
      <formula>"Modtagekontrol dokumenteres i dette ark"</formula>
    </cfRule>
    <cfRule type="cellIs" priority="30" dxfId="305" operator="equal" stopIfTrue="1">
      <formula>"Modtagekontrol dokumenteres separat"</formula>
    </cfRule>
  </conditionalFormatting>
  <conditionalFormatting sqref="G27:I27">
    <cfRule type="cellIs" priority="27" dxfId="306" operator="equal" stopIfTrue="1">
      <formula>"Modtagekontrol dokumenteres i dette ark"</formula>
    </cfRule>
    <cfRule type="cellIs" priority="28" dxfId="305" operator="equal" stopIfTrue="1">
      <formula>"Modtagekontrol dokumenteres separat"</formula>
    </cfRule>
  </conditionalFormatting>
  <conditionalFormatting sqref="G28:I28">
    <cfRule type="cellIs" priority="25" dxfId="306" operator="equal" stopIfTrue="1">
      <formula>"Modtagekontrol dokumenteres i dette ark"</formula>
    </cfRule>
    <cfRule type="cellIs" priority="26" dxfId="305" operator="equal" stopIfTrue="1">
      <formula>"Modtagekontrol dokumenteres separat"</formula>
    </cfRule>
  </conditionalFormatting>
  <conditionalFormatting sqref="G35:I35">
    <cfRule type="cellIs" priority="23" dxfId="306" operator="equal" stopIfTrue="1">
      <formula>"Metode 2 og dette ark anvendes til baseline og statuskontrol"</formula>
    </cfRule>
    <cfRule type="cellIs" priority="24" dxfId="305" operator="equal" stopIfTrue="1">
      <formula>"Baseline og statuskontrol dokumenteres separat"</formula>
    </cfRule>
  </conditionalFormatting>
  <conditionalFormatting sqref="G36:I36">
    <cfRule type="cellIs" priority="21" dxfId="306" operator="equal" stopIfTrue="1">
      <formula>"Metode 2 og dette ark anvendes til baseline og statuskontrol"</formula>
    </cfRule>
    <cfRule type="cellIs" priority="22" dxfId="305" operator="equal" stopIfTrue="1">
      <formula>"Baseline og statuskontrol dokumenteres separat"</formula>
    </cfRule>
  </conditionalFormatting>
  <conditionalFormatting sqref="G39:I39">
    <cfRule type="cellIs" priority="15" dxfId="306" operator="equal" stopIfTrue="1">
      <formula>"Metode 2 og dette ark anvendes til statuskontrol"</formula>
    </cfRule>
    <cfRule type="cellIs" priority="16" dxfId="305" operator="equal" stopIfTrue="1">
      <formula>"Statuskontrol dokumenteres separat"</formula>
    </cfRule>
  </conditionalFormatting>
  <conditionalFormatting sqref="G42:I42">
    <cfRule type="cellIs" priority="9" dxfId="306" operator="equal" stopIfTrue="1">
      <formula>"Metode 2 og dette ark anvendes til baseline og statuskontrol"</formula>
    </cfRule>
    <cfRule type="cellIs" priority="10" dxfId="305" operator="equal" stopIfTrue="1">
      <formula>"Baseline og statuskontrol dokumenteres separat"</formula>
    </cfRule>
  </conditionalFormatting>
  <conditionalFormatting sqref="G40:I40">
    <cfRule type="cellIs" priority="7" dxfId="306" operator="equal" stopIfTrue="1">
      <formula>"Metode 2 og dette ark anvendes til statuskontrol"</formula>
    </cfRule>
    <cfRule type="cellIs" priority="8" dxfId="305" operator="equal" stopIfTrue="1">
      <formula>"Statuskontrol dokumenteres separat"</formula>
    </cfRule>
  </conditionalFormatting>
  <conditionalFormatting sqref="G41:I41">
    <cfRule type="cellIs" priority="1" dxfId="306" operator="equal" stopIfTrue="1">
      <formula>"Metode 2 og dette ark anvendes til baseline og statuskontrol"</formula>
    </cfRule>
    <cfRule type="cellIs" priority="2" dxfId="305" operator="equal" stopIfTrue="1">
      <formula>"Baseline og statuskontrol dokumenteres separat"</formula>
    </cfRule>
  </conditionalFormatting>
  <conditionalFormatting sqref="G37:I37">
    <cfRule type="cellIs" priority="5" dxfId="306" operator="equal" stopIfTrue="1">
      <formula>"Metode 2 og dette ark anvendes til baseline og statuskontrol"</formula>
    </cfRule>
    <cfRule type="cellIs" priority="6" dxfId="305" operator="equal" stopIfTrue="1">
      <formula>"Baseline og statuskontrol dokumenteres separat"</formula>
    </cfRule>
  </conditionalFormatting>
  <conditionalFormatting sqref="G38:I38">
    <cfRule type="cellIs" priority="3" dxfId="306" operator="equal" stopIfTrue="1">
      <formula>"Metode 2 og dette ark anvendes til baseline og statuskontrol"</formula>
    </cfRule>
    <cfRule type="cellIs" priority="4" dxfId="305" operator="equal" stopIfTrue="1">
      <formula>"Baseline og statuskontrol dokumenteres separat"</formula>
    </cfRule>
  </conditionalFormatting>
  <dataValidations count="1">
    <dataValidation type="list" allowBlank="1" showInputMessage="1" showErrorMessage="1" sqref="D19:D28 D35:D42">
      <formula1>"Fabrikstest,Metode 2"</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39998000860214233"/>
  </sheetPr>
  <dimension ref="A1:FM108"/>
  <sheetViews>
    <sheetView zoomScalePageLayoutView="0" workbookViewId="0" topLeftCell="A1">
      <selection activeCell="K47" sqref="K47:P47"/>
    </sheetView>
  </sheetViews>
  <sheetFormatPr defaultColWidth="8.8515625" defaultRowHeight="12.75"/>
  <cols>
    <col min="1" max="14" width="10.28125" style="2" customWidth="1"/>
    <col min="15" max="15" width="16.00390625" style="2" customWidth="1"/>
    <col min="16" max="17" width="10.28125" style="2" customWidth="1"/>
    <col min="18" max="18" width="16.140625" style="2" customWidth="1"/>
    <col min="19" max="184" width="10.28125" style="2" customWidth="1"/>
    <col min="185" max="16384" width="8.8515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793">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IF(Oplysningsside!I52="",IF(Oplysningsside!I48="","",Oplysningsside!I48),Oplysningsside!I52)</f>
      </c>
      <c r="P5" s="453" t="s">
        <v>204</v>
      </c>
      <c r="Q5" s="796"/>
      <c r="R5" s="133">
        <f>IF(Oplysningsside!L52="",IF(Oplysningsside!L48="","",Oplysningsside!L48),Oplysningsside!L52)</f>
      </c>
      <c r="S5" s="301" t="s">
        <v>203</v>
      </c>
      <c r="T5" s="302"/>
      <c r="U5" s="302"/>
      <c r="V5" s="450">
        <f>IF(Oplysningsside!O52="",IF(Oplysningsside!O48="","",Oplysningsside!O48),Oplysningsside!O52)</f>
      </c>
      <c r="W5" s="450"/>
      <c r="X5" s="451"/>
    </row>
    <row r="6" spans="1:24" ht="15.75" customHeight="1" thickBot="1">
      <c r="A6" s="298"/>
      <c r="B6" s="299"/>
      <c r="C6" s="299"/>
      <c r="D6" s="299"/>
      <c r="E6" s="299"/>
      <c r="F6" s="299"/>
      <c r="G6" s="299"/>
      <c r="H6" s="299"/>
      <c r="I6" s="299"/>
      <c r="J6" s="299"/>
      <c r="K6" s="299"/>
      <c r="L6" s="300"/>
      <c r="M6" s="301" t="s">
        <v>20</v>
      </c>
      <c r="N6" s="302"/>
      <c r="O6" s="303"/>
      <c r="P6" s="794">
        <f>IF(Oplysningsside!I19="","",Oplysningsside!I19)</f>
      </c>
      <c r="Q6" s="311"/>
      <c r="R6" s="311"/>
      <c r="S6" s="311"/>
      <c r="T6" s="311"/>
      <c r="U6" s="311"/>
      <c r="V6" s="311"/>
      <c r="W6" s="311"/>
      <c r="X6" s="312"/>
    </row>
    <row r="7" spans="1:24" ht="15.75" customHeight="1" thickBot="1">
      <c r="A7" s="301" t="s">
        <v>24</v>
      </c>
      <c r="B7" s="302"/>
      <c r="C7" s="303"/>
      <c r="D7" s="791">
        <f>IF(Oplysningsside!I17="","",Oplysningsside!I17)</f>
      </c>
      <c r="E7" s="309"/>
      <c r="F7" s="309"/>
      <c r="G7" s="309"/>
      <c r="H7" s="310"/>
      <c r="I7" s="325" t="s">
        <v>25</v>
      </c>
      <c r="J7" s="326"/>
      <c r="K7" s="792">
        <f>IF(Oplysningsside!I18="","",Oplysningsside!I18)</f>
      </c>
      <c r="L7" s="322"/>
      <c r="M7" s="301" t="s">
        <v>21</v>
      </c>
      <c r="N7" s="302"/>
      <c r="O7" s="303"/>
      <c r="P7" s="795">
        <f>IF(Oplysningsside!I22="","",Oplysningsside!I22)</f>
      </c>
      <c r="Q7" s="323"/>
      <c r="R7" s="323"/>
      <c r="S7" s="323"/>
      <c r="T7" s="323"/>
      <c r="U7" s="323"/>
      <c r="V7" s="323"/>
      <c r="W7" s="323"/>
      <c r="X7" s="324"/>
    </row>
    <row r="8" spans="1:24" ht="15.75" customHeight="1">
      <c r="A8" s="454" t="s">
        <v>303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ht="13.5" thickBot="1"/>
    <row r="14" spans="1:169" ht="30.75" customHeight="1" thickBot="1">
      <c r="A14" s="20" t="s">
        <v>60</v>
      </c>
      <c r="B14" s="21"/>
      <c r="C14" s="21"/>
      <c r="D14" s="21"/>
      <c r="E14" s="21"/>
      <c r="F14" s="21"/>
      <c r="G14" s="21"/>
      <c r="H14" s="21"/>
      <c r="I14" s="21"/>
      <c r="J14" s="21"/>
      <c r="K14" s="21"/>
      <c r="L14" s="21"/>
      <c r="M14" s="21"/>
      <c r="N14" s="21"/>
      <c r="O14" s="21"/>
      <c r="P14" s="22"/>
      <c r="R14" s="20" t="s">
        <v>60</v>
      </c>
      <c r="S14" s="21"/>
      <c r="T14" s="21"/>
      <c r="U14" s="21"/>
      <c r="V14" s="21"/>
      <c r="W14" s="21"/>
      <c r="X14" s="21"/>
      <c r="Y14" s="21"/>
      <c r="Z14" s="21"/>
      <c r="AA14" s="21"/>
      <c r="AB14" s="21"/>
      <c r="AC14" s="21"/>
      <c r="AD14" s="21"/>
      <c r="AE14" s="21"/>
      <c r="AF14" s="21"/>
      <c r="AG14" s="22"/>
      <c r="AI14" s="20" t="s">
        <v>60</v>
      </c>
      <c r="AJ14" s="21"/>
      <c r="AK14" s="21"/>
      <c r="AL14" s="21"/>
      <c r="AM14" s="21"/>
      <c r="AN14" s="21"/>
      <c r="AO14" s="21"/>
      <c r="AP14" s="21"/>
      <c r="AQ14" s="21"/>
      <c r="AR14" s="21"/>
      <c r="AS14" s="21"/>
      <c r="AT14" s="21"/>
      <c r="AU14" s="21"/>
      <c r="AV14" s="21"/>
      <c r="AW14" s="21"/>
      <c r="AX14" s="22"/>
      <c r="AZ14" s="20" t="s">
        <v>60</v>
      </c>
      <c r="BA14" s="21"/>
      <c r="BB14" s="21"/>
      <c r="BC14" s="21"/>
      <c r="BD14" s="21"/>
      <c r="BE14" s="21"/>
      <c r="BF14" s="21"/>
      <c r="BG14" s="21"/>
      <c r="BH14" s="21"/>
      <c r="BI14" s="21"/>
      <c r="BJ14" s="21"/>
      <c r="BK14" s="21"/>
      <c r="BL14" s="21"/>
      <c r="BM14" s="21"/>
      <c r="BN14" s="21"/>
      <c r="BO14" s="22"/>
      <c r="BQ14" s="20" t="s">
        <v>60</v>
      </c>
      <c r="BR14" s="21"/>
      <c r="BS14" s="21"/>
      <c r="BT14" s="21"/>
      <c r="BU14" s="21"/>
      <c r="BV14" s="21"/>
      <c r="BW14" s="21"/>
      <c r="BX14" s="21"/>
      <c r="BY14" s="21"/>
      <c r="BZ14" s="21"/>
      <c r="CA14" s="21"/>
      <c r="CB14" s="21"/>
      <c r="CC14" s="21"/>
      <c r="CD14" s="21"/>
      <c r="CE14" s="21"/>
      <c r="CF14" s="22"/>
      <c r="CH14" s="20" t="s">
        <v>60</v>
      </c>
      <c r="CI14" s="21"/>
      <c r="CJ14" s="21"/>
      <c r="CK14" s="21"/>
      <c r="CL14" s="21"/>
      <c r="CM14" s="21"/>
      <c r="CN14" s="21"/>
      <c r="CO14" s="21"/>
      <c r="CP14" s="21"/>
      <c r="CQ14" s="21"/>
      <c r="CR14" s="21"/>
      <c r="CS14" s="21"/>
      <c r="CT14" s="21"/>
      <c r="CU14" s="21"/>
      <c r="CV14" s="21"/>
      <c r="CW14" s="22"/>
      <c r="CY14" s="20" t="s">
        <v>60</v>
      </c>
      <c r="CZ14" s="21"/>
      <c r="DA14" s="21"/>
      <c r="DB14" s="21"/>
      <c r="DC14" s="21"/>
      <c r="DD14" s="21"/>
      <c r="DE14" s="21"/>
      <c r="DF14" s="21"/>
      <c r="DG14" s="21"/>
      <c r="DH14" s="21"/>
      <c r="DI14" s="21"/>
      <c r="DJ14" s="21"/>
      <c r="DK14" s="21"/>
      <c r="DL14" s="21"/>
      <c r="DM14" s="21"/>
      <c r="DN14" s="22"/>
      <c r="DP14" s="20" t="s">
        <v>60</v>
      </c>
      <c r="DQ14" s="21"/>
      <c r="DR14" s="21"/>
      <c r="DS14" s="21"/>
      <c r="DT14" s="21"/>
      <c r="DU14" s="21"/>
      <c r="DV14" s="21"/>
      <c r="DW14" s="21"/>
      <c r="DX14" s="21"/>
      <c r="DY14" s="21"/>
      <c r="DZ14" s="21"/>
      <c r="EA14" s="21"/>
      <c r="EB14" s="21"/>
      <c r="EC14" s="21"/>
      <c r="ED14" s="21"/>
      <c r="EE14" s="22"/>
      <c r="EG14" s="20" t="s">
        <v>60</v>
      </c>
      <c r="EH14" s="21"/>
      <c r="EI14" s="21"/>
      <c r="EJ14" s="21"/>
      <c r="EK14" s="21"/>
      <c r="EL14" s="21"/>
      <c r="EM14" s="21"/>
      <c r="EN14" s="21"/>
      <c r="EO14" s="21"/>
      <c r="EP14" s="21"/>
      <c r="EQ14" s="21"/>
      <c r="ER14" s="21"/>
      <c r="ES14" s="21"/>
      <c r="ET14" s="21"/>
      <c r="EU14" s="21"/>
      <c r="EV14" s="22"/>
      <c r="EX14" s="20" t="s">
        <v>60</v>
      </c>
      <c r="EY14" s="21"/>
      <c r="EZ14" s="21"/>
      <c r="FA14" s="21"/>
      <c r="FB14" s="21"/>
      <c r="FC14" s="21"/>
      <c r="FD14" s="21"/>
      <c r="FE14" s="21"/>
      <c r="FF14" s="21"/>
      <c r="FG14" s="21"/>
      <c r="FH14" s="21"/>
      <c r="FI14" s="21"/>
      <c r="FJ14" s="21"/>
      <c r="FK14" s="21"/>
      <c r="FL14" s="21"/>
      <c r="FM14" s="22"/>
    </row>
    <row r="15" spans="1:164" ht="15" customHeight="1">
      <c r="A15" s="797" t="s">
        <v>51</v>
      </c>
      <c r="B15" s="798"/>
      <c r="C15" s="798"/>
      <c r="D15" s="799"/>
      <c r="E15" s="785">
        <v>1</v>
      </c>
      <c r="F15" s="786"/>
      <c r="G15" s="786"/>
      <c r="H15" s="786"/>
      <c r="I15" s="786"/>
      <c r="J15" s="786"/>
      <c r="K15" s="787"/>
      <c r="R15" s="782" t="s">
        <v>51</v>
      </c>
      <c r="S15" s="783"/>
      <c r="T15" s="783"/>
      <c r="U15" s="784"/>
      <c r="V15" s="785">
        <v>2</v>
      </c>
      <c r="W15" s="786"/>
      <c r="X15" s="786"/>
      <c r="Y15" s="786"/>
      <c r="Z15" s="786"/>
      <c r="AA15" s="786"/>
      <c r="AB15" s="787"/>
      <c r="AI15" s="782" t="s">
        <v>51</v>
      </c>
      <c r="AJ15" s="783"/>
      <c r="AK15" s="783"/>
      <c r="AL15" s="784"/>
      <c r="AM15" s="785">
        <v>3</v>
      </c>
      <c r="AN15" s="786"/>
      <c r="AO15" s="786"/>
      <c r="AP15" s="786"/>
      <c r="AQ15" s="786"/>
      <c r="AR15" s="786"/>
      <c r="AS15" s="787"/>
      <c r="AZ15" s="782" t="s">
        <v>51</v>
      </c>
      <c r="BA15" s="783"/>
      <c r="BB15" s="783"/>
      <c r="BC15" s="784"/>
      <c r="BD15" s="785">
        <v>4</v>
      </c>
      <c r="BE15" s="786"/>
      <c r="BF15" s="786"/>
      <c r="BG15" s="786"/>
      <c r="BH15" s="786"/>
      <c r="BI15" s="786"/>
      <c r="BJ15" s="787"/>
      <c r="BQ15" s="782" t="s">
        <v>51</v>
      </c>
      <c r="BR15" s="783"/>
      <c r="BS15" s="783"/>
      <c r="BT15" s="784"/>
      <c r="BU15" s="785">
        <v>5</v>
      </c>
      <c r="BV15" s="786"/>
      <c r="BW15" s="786"/>
      <c r="BX15" s="786"/>
      <c r="BY15" s="786"/>
      <c r="BZ15" s="786"/>
      <c r="CA15" s="787"/>
      <c r="CH15" s="782" t="s">
        <v>51</v>
      </c>
      <c r="CI15" s="783"/>
      <c r="CJ15" s="783"/>
      <c r="CK15" s="784"/>
      <c r="CL15" s="785">
        <v>6</v>
      </c>
      <c r="CM15" s="786"/>
      <c r="CN15" s="786"/>
      <c r="CO15" s="786"/>
      <c r="CP15" s="786"/>
      <c r="CQ15" s="786"/>
      <c r="CR15" s="787"/>
      <c r="CY15" s="782" t="s">
        <v>51</v>
      </c>
      <c r="CZ15" s="783"/>
      <c r="DA15" s="783"/>
      <c r="DB15" s="784"/>
      <c r="DC15" s="785">
        <v>7</v>
      </c>
      <c r="DD15" s="786"/>
      <c r="DE15" s="786"/>
      <c r="DF15" s="786"/>
      <c r="DG15" s="786"/>
      <c r="DH15" s="786"/>
      <c r="DI15" s="787"/>
      <c r="DP15" s="782" t="s">
        <v>51</v>
      </c>
      <c r="DQ15" s="783"/>
      <c r="DR15" s="783"/>
      <c r="DS15" s="784"/>
      <c r="DT15" s="785">
        <v>8</v>
      </c>
      <c r="DU15" s="786"/>
      <c r="DV15" s="786"/>
      <c r="DW15" s="786"/>
      <c r="DX15" s="786"/>
      <c r="DY15" s="786"/>
      <c r="DZ15" s="787"/>
      <c r="EG15" s="782" t="s">
        <v>51</v>
      </c>
      <c r="EH15" s="783"/>
      <c r="EI15" s="783"/>
      <c r="EJ15" s="784"/>
      <c r="EK15" s="785">
        <v>9</v>
      </c>
      <c r="EL15" s="786"/>
      <c r="EM15" s="786"/>
      <c r="EN15" s="786"/>
      <c r="EO15" s="786"/>
      <c r="EP15" s="786"/>
      <c r="EQ15" s="787"/>
      <c r="EX15" s="782" t="s">
        <v>51</v>
      </c>
      <c r="EY15" s="783"/>
      <c r="EZ15" s="783"/>
      <c r="FA15" s="784"/>
      <c r="FB15" s="785">
        <v>10</v>
      </c>
      <c r="FC15" s="786"/>
      <c r="FD15" s="786"/>
      <c r="FE15" s="786"/>
      <c r="FF15" s="786"/>
      <c r="FG15" s="786"/>
      <c r="FH15" s="787"/>
    </row>
    <row r="16" spans="1:164" ht="15" customHeight="1">
      <c r="A16" s="788" t="s">
        <v>1</v>
      </c>
      <c r="B16" s="789"/>
      <c r="C16" s="789"/>
      <c r="D16" s="790"/>
      <c r="E16" s="767"/>
      <c r="F16" s="768"/>
      <c r="G16" s="768"/>
      <c r="H16" s="768"/>
      <c r="I16" s="768"/>
      <c r="J16" s="768"/>
      <c r="K16" s="769"/>
      <c r="R16" s="761" t="s">
        <v>1</v>
      </c>
      <c r="S16" s="762"/>
      <c r="T16" s="762"/>
      <c r="U16" s="763"/>
      <c r="V16" s="767"/>
      <c r="W16" s="768"/>
      <c r="X16" s="768"/>
      <c r="Y16" s="768"/>
      <c r="Z16" s="768"/>
      <c r="AA16" s="768"/>
      <c r="AB16" s="769"/>
      <c r="AI16" s="761" t="s">
        <v>1</v>
      </c>
      <c r="AJ16" s="762"/>
      <c r="AK16" s="762"/>
      <c r="AL16" s="763"/>
      <c r="AM16" s="767"/>
      <c r="AN16" s="768"/>
      <c r="AO16" s="768"/>
      <c r="AP16" s="768"/>
      <c r="AQ16" s="768"/>
      <c r="AR16" s="768"/>
      <c r="AS16" s="769"/>
      <c r="AZ16" s="761" t="s">
        <v>1</v>
      </c>
      <c r="BA16" s="762"/>
      <c r="BB16" s="762"/>
      <c r="BC16" s="763"/>
      <c r="BD16" s="767"/>
      <c r="BE16" s="768"/>
      <c r="BF16" s="768"/>
      <c r="BG16" s="768"/>
      <c r="BH16" s="768"/>
      <c r="BI16" s="768"/>
      <c r="BJ16" s="769"/>
      <c r="BQ16" s="761" t="s">
        <v>1</v>
      </c>
      <c r="BR16" s="762"/>
      <c r="BS16" s="762"/>
      <c r="BT16" s="763"/>
      <c r="BU16" s="767"/>
      <c r="BV16" s="768"/>
      <c r="BW16" s="768"/>
      <c r="BX16" s="768"/>
      <c r="BY16" s="768"/>
      <c r="BZ16" s="768"/>
      <c r="CA16" s="769"/>
      <c r="CH16" s="761" t="s">
        <v>1</v>
      </c>
      <c r="CI16" s="762"/>
      <c r="CJ16" s="762"/>
      <c r="CK16" s="763"/>
      <c r="CL16" s="767"/>
      <c r="CM16" s="768"/>
      <c r="CN16" s="768"/>
      <c r="CO16" s="768"/>
      <c r="CP16" s="768"/>
      <c r="CQ16" s="768"/>
      <c r="CR16" s="769"/>
      <c r="CY16" s="761" t="s">
        <v>1</v>
      </c>
      <c r="CZ16" s="762"/>
      <c r="DA16" s="762"/>
      <c r="DB16" s="763"/>
      <c r="DC16" s="767"/>
      <c r="DD16" s="768"/>
      <c r="DE16" s="768"/>
      <c r="DF16" s="768"/>
      <c r="DG16" s="768"/>
      <c r="DH16" s="768"/>
      <c r="DI16" s="769"/>
      <c r="DP16" s="761" t="s">
        <v>1</v>
      </c>
      <c r="DQ16" s="762"/>
      <c r="DR16" s="762"/>
      <c r="DS16" s="763"/>
      <c r="DT16" s="767"/>
      <c r="DU16" s="768"/>
      <c r="DV16" s="768"/>
      <c r="DW16" s="768"/>
      <c r="DX16" s="768"/>
      <c r="DY16" s="768"/>
      <c r="DZ16" s="769"/>
      <c r="EG16" s="761" t="s">
        <v>1</v>
      </c>
      <c r="EH16" s="762"/>
      <c r="EI16" s="762"/>
      <c r="EJ16" s="763"/>
      <c r="EK16" s="767"/>
      <c r="EL16" s="768"/>
      <c r="EM16" s="768"/>
      <c r="EN16" s="768"/>
      <c r="EO16" s="768"/>
      <c r="EP16" s="768"/>
      <c r="EQ16" s="769"/>
      <c r="EX16" s="761" t="s">
        <v>1</v>
      </c>
      <c r="EY16" s="762"/>
      <c r="EZ16" s="762"/>
      <c r="FA16" s="763"/>
      <c r="FB16" s="767"/>
      <c r="FC16" s="768"/>
      <c r="FD16" s="768"/>
      <c r="FE16" s="768"/>
      <c r="FF16" s="768"/>
      <c r="FG16" s="768"/>
      <c r="FH16" s="769"/>
    </row>
    <row r="17" spans="1:164" ht="15" customHeight="1">
      <c r="A17" s="788" t="s">
        <v>16</v>
      </c>
      <c r="B17" s="789"/>
      <c r="C17" s="789"/>
      <c r="D17" s="790"/>
      <c r="E17" s="767"/>
      <c r="F17" s="768"/>
      <c r="G17" s="768"/>
      <c r="H17" s="768"/>
      <c r="I17" s="768"/>
      <c r="J17" s="768"/>
      <c r="K17" s="769"/>
      <c r="R17" s="761" t="s">
        <v>16</v>
      </c>
      <c r="S17" s="762"/>
      <c r="T17" s="762"/>
      <c r="U17" s="763"/>
      <c r="V17" s="767"/>
      <c r="W17" s="768"/>
      <c r="X17" s="768"/>
      <c r="Y17" s="768"/>
      <c r="Z17" s="768"/>
      <c r="AA17" s="768"/>
      <c r="AB17" s="769"/>
      <c r="AI17" s="761" t="s">
        <v>16</v>
      </c>
      <c r="AJ17" s="762"/>
      <c r="AK17" s="762"/>
      <c r="AL17" s="763"/>
      <c r="AM17" s="767"/>
      <c r="AN17" s="768"/>
      <c r="AO17" s="768"/>
      <c r="AP17" s="768"/>
      <c r="AQ17" s="768"/>
      <c r="AR17" s="768"/>
      <c r="AS17" s="769"/>
      <c r="AZ17" s="761" t="s">
        <v>16</v>
      </c>
      <c r="BA17" s="762"/>
      <c r="BB17" s="762"/>
      <c r="BC17" s="763"/>
      <c r="BD17" s="767"/>
      <c r="BE17" s="768"/>
      <c r="BF17" s="768"/>
      <c r="BG17" s="768"/>
      <c r="BH17" s="768"/>
      <c r="BI17" s="768"/>
      <c r="BJ17" s="769"/>
      <c r="BQ17" s="761" t="s">
        <v>16</v>
      </c>
      <c r="BR17" s="762"/>
      <c r="BS17" s="762"/>
      <c r="BT17" s="763"/>
      <c r="BU17" s="767"/>
      <c r="BV17" s="768"/>
      <c r="BW17" s="768"/>
      <c r="BX17" s="768"/>
      <c r="BY17" s="768"/>
      <c r="BZ17" s="768"/>
      <c r="CA17" s="769"/>
      <c r="CH17" s="761" t="s">
        <v>16</v>
      </c>
      <c r="CI17" s="762"/>
      <c r="CJ17" s="762"/>
      <c r="CK17" s="763"/>
      <c r="CL17" s="767"/>
      <c r="CM17" s="768"/>
      <c r="CN17" s="768"/>
      <c r="CO17" s="768"/>
      <c r="CP17" s="768"/>
      <c r="CQ17" s="768"/>
      <c r="CR17" s="769"/>
      <c r="CY17" s="761" t="s">
        <v>16</v>
      </c>
      <c r="CZ17" s="762"/>
      <c r="DA17" s="762"/>
      <c r="DB17" s="763"/>
      <c r="DC17" s="767"/>
      <c r="DD17" s="768"/>
      <c r="DE17" s="768"/>
      <c r="DF17" s="768"/>
      <c r="DG17" s="768"/>
      <c r="DH17" s="768"/>
      <c r="DI17" s="769"/>
      <c r="DP17" s="761" t="s">
        <v>16</v>
      </c>
      <c r="DQ17" s="762"/>
      <c r="DR17" s="762"/>
      <c r="DS17" s="763"/>
      <c r="DT17" s="767"/>
      <c r="DU17" s="768"/>
      <c r="DV17" s="768"/>
      <c r="DW17" s="768"/>
      <c r="DX17" s="768"/>
      <c r="DY17" s="768"/>
      <c r="DZ17" s="769"/>
      <c r="EG17" s="761" t="s">
        <v>16</v>
      </c>
      <c r="EH17" s="762"/>
      <c r="EI17" s="762"/>
      <c r="EJ17" s="763"/>
      <c r="EK17" s="767"/>
      <c r="EL17" s="768"/>
      <c r="EM17" s="768"/>
      <c r="EN17" s="768"/>
      <c r="EO17" s="768"/>
      <c r="EP17" s="768"/>
      <c r="EQ17" s="769"/>
      <c r="EX17" s="761" t="s">
        <v>16</v>
      </c>
      <c r="EY17" s="762"/>
      <c r="EZ17" s="762"/>
      <c r="FA17" s="763"/>
      <c r="FB17" s="767"/>
      <c r="FC17" s="768"/>
      <c r="FD17" s="768"/>
      <c r="FE17" s="768"/>
      <c r="FF17" s="768"/>
      <c r="FG17" s="768"/>
      <c r="FH17" s="769"/>
    </row>
    <row r="18" spans="1:164" ht="15" customHeight="1">
      <c r="A18" s="788" t="s">
        <v>17</v>
      </c>
      <c r="B18" s="789"/>
      <c r="C18" s="789"/>
      <c r="D18" s="790"/>
      <c r="E18" s="767"/>
      <c r="F18" s="768"/>
      <c r="G18" s="768"/>
      <c r="H18" s="768"/>
      <c r="I18" s="768"/>
      <c r="J18" s="768"/>
      <c r="K18" s="769"/>
      <c r="R18" s="761" t="s">
        <v>17</v>
      </c>
      <c r="S18" s="762"/>
      <c r="T18" s="762"/>
      <c r="U18" s="763"/>
      <c r="V18" s="767"/>
      <c r="W18" s="768"/>
      <c r="X18" s="768"/>
      <c r="Y18" s="768"/>
      <c r="Z18" s="768"/>
      <c r="AA18" s="768"/>
      <c r="AB18" s="769"/>
      <c r="AI18" s="761" t="s">
        <v>17</v>
      </c>
      <c r="AJ18" s="762"/>
      <c r="AK18" s="762"/>
      <c r="AL18" s="763"/>
      <c r="AM18" s="767"/>
      <c r="AN18" s="768"/>
      <c r="AO18" s="768"/>
      <c r="AP18" s="768"/>
      <c r="AQ18" s="768"/>
      <c r="AR18" s="768"/>
      <c r="AS18" s="769"/>
      <c r="AZ18" s="761" t="s">
        <v>17</v>
      </c>
      <c r="BA18" s="762"/>
      <c r="BB18" s="762"/>
      <c r="BC18" s="763"/>
      <c r="BD18" s="767"/>
      <c r="BE18" s="768"/>
      <c r="BF18" s="768"/>
      <c r="BG18" s="768"/>
      <c r="BH18" s="768"/>
      <c r="BI18" s="768"/>
      <c r="BJ18" s="769"/>
      <c r="BQ18" s="761" t="s">
        <v>17</v>
      </c>
      <c r="BR18" s="762"/>
      <c r="BS18" s="762"/>
      <c r="BT18" s="763"/>
      <c r="BU18" s="767"/>
      <c r="BV18" s="768"/>
      <c r="BW18" s="768"/>
      <c r="BX18" s="768"/>
      <c r="BY18" s="768"/>
      <c r="BZ18" s="768"/>
      <c r="CA18" s="769"/>
      <c r="CH18" s="761" t="s">
        <v>17</v>
      </c>
      <c r="CI18" s="762"/>
      <c r="CJ18" s="762"/>
      <c r="CK18" s="763"/>
      <c r="CL18" s="767"/>
      <c r="CM18" s="768"/>
      <c r="CN18" s="768"/>
      <c r="CO18" s="768"/>
      <c r="CP18" s="768"/>
      <c r="CQ18" s="768"/>
      <c r="CR18" s="769"/>
      <c r="CY18" s="761" t="s">
        <v>17</v>
      </c>
      <c r="CZ18" s="762"/>
      <c r="DA18" s="762"/>
      <c r="DB18" s="763"/>
      <c r="DC18" s="767"/>
      <c r="DD18" s="768"/>
      <c r="DE18" s="768"/>
      <c r="DF18" s="768"/>
      <c r="DG18" s="768"/>
      <c r="DH18" s="768"/>
      <c r="DI18" s="769"/>
      <c r="DP18" s="761" t="s">
        <v>17</v>
      </c>
      <c r="DQ18" s="762"/>
      <c r="DR18" s="762"/>
      <c r="DS18" s="763"/>
      <c r="DT18" s="767"/>
      <c r="DU18" s="768"/>
      <c r="DV18" s="768"/>
      <c r="DW18" s="768"/>
      <c r="DX18" s="768"/>
      <c r="DY18" s="768"/>
      <c r="DZ18" s="769"/>
      <c r="EG18" s="761" t="s">
        <v>17</v>
      </c>
      <c r="EH18" s="762"/>
      <c r="EI18" s="762"/>
      <c r="EJ18" s="763"/>
      <c r="EK18" s="767"/>
      <c r="EL18" s="768"/>
      <c r="EM18" s="768"/>
      <c r="EN18" s="768"/>
      <c r="EO18" s="768"/>
      <c r="EP18" s="768"/>
      <c r="EQ18" s="769"/>
      <c r="EX18" s="761" t="s">
        <v>17</v>
      </c>
      <c r="EY18" s="762"/>
      <c r="EZ18" s="762"/>
      <c r="FA18" s="763"/>
      <c r="FB18" s="767"/>
      <c r="FC18" s="768"/>
      <c r="FD18" s="768"/>
      <c r="FE18" s="768"/>
      <c r="FF18" s="768"/>
      <c r="FG18" s="768"/>
      <c r="FH18" s="769"/>
    </row>
    <row r="19" spans="1:164" ht="15" customHeight="1">
      <c r="A19" s="788" t="s">
        <v>2</v>
      </c>
      <c r="B19" s="789"/>
      <c r="C19" s="789"/>
      <c r="D19" s="790"/>
      <c r="E19" s="767"/>
      <c r="F19" s="768"/>
      <c r="G19" s="768"/>
      <c r="H19" s="768"/>
      <c r="I19" s="768"/>
      <c r="J19" s="768"/>
      <c r="K19" s="769"/>
      <c r="R19" s="761" t="s">
        <v>2</v>
      </c>
      <c r="S19" s="762"/>
      <c r="T19" s="762"/>
      <c r="U19" s="763"/>
      <c r="V19" s="767"/>
      <c r="W19" s="768"/>
      <c r="X19" s="768"/>
      <c r="Y19" s="768"/>
      <c r="Z19" s="768"/>
      <c r="AA19" s="768"/>
      <c r="AB19" s="769"/>
      <c r="AI19" s="761" t="s">
        <v>2</v>
      </c>
      <c r="AJ19" s="762"/>
      <c r="AK19" s="762"/>
      <c r="AL19" s="763"/>
      <c r="AM19" s="767"/>
      <c r="AN19" s="768"/>
      <c r="AO19" s="768"/>
      <c r="AP19" s="768"/>
      <c r="AQ19" s="768"/>
      <c r="AR19" s="768"/>
      <c r="AS19" s="769"/>
      <c r="AZ19" s="761" t="s">
        <v>2</v>
      </c>
      <c r="BA19" s="762"/>
      <c r="BB19" s="762"/>
      <c r="BC19" s="763"/>
      <c r="BD19" s="767"/>
      <c r="BE19" s="768"/>
      <c r="BF19" s="768"/>
      <c r="BG19" s="768"/>
      <c r="BH19" s="768"/>
      <c r="BI19" s="768"/>
      <c r="BJ19" s="769"/>
      <c r="BQ19" s="761" t="s">
        <v>2</v>
      </c>
      <c r="BR19" s="762"/>
      <c r="BS19" s="762"/>
      <c r="BT19" s="763"/>
      <c r="BU19" s="767"/>
      <c r="BV19" s="768"/>
      <c r="BW19" s="768"/>
      <c r="BX19" s="768"/>
      <c r="BY19" s="768"/>
      <c r="BZ19" s="768"/>
      <c r="CA19" s="769"/>
      <c r="CH19" s="761" t="s">
        <v>2</v>
      </c>
      <c r="CI19" s="762"/>
      <c r="CJ19" s="762"/>
      <c r="CK19" s="763"/>
      <c r="CL19" s="767"/>
      <c r="CM19" s="768"/>
      <c r="CN19" s="768"/>
      <c r="CO19" s="768"/>
      <c r="CP19" s="768"/>
      <c r="CQ19" s="768"/>
      <c r="CR19" s="769"/>
      <c r="CY19" s="761" t="s">
        <v>2</v>
      </c>
      <c r="CZ19" s="762"/>
      <c r="DA19" s="762"/>
      <c r="DB19" s="763"/>
      <c r="DC19" s="767"/>
      <c r="DD19" s="768"/>
      <c r="DE19" s="768"/>
      <c r="DF19" s="768"/>
      <c r="DG19" s="768"/>
      <c r="DH19" s="768"/>
      <c r="DI19" s="769"/>
      <c r="DP19" s="761" t="s">
        <v>2</v>
      </c>
      <c r="DQ19" s="762"/>
      <c r="DR19" s="762"/>
      <c r="DS19" s="763"/>
      <c r="DT19" s="767"/>
      <c r="DU19" s="768"/>
      <c r="DV19" s="768"/>
      <c r="DW19" s="768"/>
      <c r="DX19" s="768"/>
      <c r="DY19" s="768"/>
      <c r="DZ19" s="769"/>
      <c r="EG19" s="761" t="s">
        <v>2</v>
      </c>
      <c r="EH19" s="762"/>
      <c r="EI19" s="762"/>
      <c r="EJ19" s="763"/>
      <c r="EK19" s="767"/>
      <c r="EL19" s="768"/>
      <c r="EM19" s="768"/>
      <c r="EN19" s="768"/>
      <c r="EO19" s="768"/>
      <c r="EP19" s="768"/>
      <c r="EQ19" s="769"/>
      <c r="EX19" s="761" t="s">
        <v>2</v>
      </c>
      <c r="EY19" s="762"/>
      <c r="EZ19" s="762"/>
      <c r="FA19" s="763"/>
      <c r="FB19" s="767"/>
      <c r="FC19" s="768"/>
      <c r="FD19" s="768"/>
      <c r="FE19" s="768"/>
      <c r="FF19" s="768"/>
      <c r="FG19" s="768"/>
      <c r="FH19" s="769"/>
    </row>
    <row r="20" spans="1:164" ht="15" customHeight="1">
      <c r="A20" s="788" t="s">
        <v>10</v>
      </c>
      <c r="B20" s="789"/>
      <c r="C20" s="789"/>
      <c r="D20" s="790"/>
      <c r="E20" s="767"/>
      <c r="F20" s="768"/>
      <c r="G20" s="768"/>
      <c r="H20" s="768"/>
      <c r="I20" s="768"/>
      <c r="J20" s="768"/>
      <c r="K20" s="769"/>
      <c r="R20" s="761" t="s">
        <v>10</v>
      </c>
      <c r="S20" s="762"/>
      <c r="T20" s="762"/>
      <c r="U20" s="763"/>
      <c r="V20" s="767"/>
      <c r="W20" s="768"/>
      <c r="X20" s="768"/>
      <c r="Y20" s="768"/>
      <c r="Z20" s="768"/>
      <c r="AA20" s="768"/>
      <c r="AB20" s="769"/>
      <c r="AI20" s="761" t="s">
        <v>10</v>
      </c>
      <c r="AJ20" s="762"/>
      <c r="AK20" s="762"/>
      <c r="AL20" s="763"/>
      <c r="AM20" s="767"/>
      <c r="AN20" s="768"/>
      <c r="AO20" s="768"/>
      <c r="AP20" s="768"/>
      <c r="AQ20" s="768"/>
      <c r="AR20" s="768"/>
      <c r="AS20" s="769"/>
      <c r="AZ20" s="761" t="s">
        <v>10</v>
      </c>
      <c r="BA20" s="762"/>
      <c r="BB20" s="762"/>
      <c r="BC20" s="763"/>
      <c r="BD20" s="767"/>
      <c r="BE20" s="768"/>
      <c r="BF20" s="768"/>
      <c r="BG20" s="768"/>
      <c r="BH20" s="768"/>
      <c r="BI20" s="768"/>
      <c r="BJ20" s="769"/>
      <c r="BQ20" s="761" t="s">
        <v>10</v>
      </c>
      <c r="BR20" s="762"/>
      <c r="BS20" s="762"/>
      <c r="BT20" s="763"/>
      <c r="BU20" s="767"/>
      <c r="BV20" s="768"/>
      <c r="BW20" s="768"/>
      <c r="BX20" s="768"/>
      <c r="BY20" s="768"/>
      <c r="BZ20" s="768"/>
      <c r="CA20" s="769"/>
      <c r="CH20" s="761" t="s">
        <v>10</v>
      </c>
      <c r="CI20" s="762"/>
      <c r="CJ20" s="762"/>
      <c r="CK20" s="763"/>
      <c r="CL20" s="767"/>
      <c r="CM20" s="768"/>
      <c r="CN20" s="768"/>
      <c r="CO20" s="768"/>
      <c r="CP20" s="768"/>
      <c r="CQ20" s="768"/>
      <c r="CR20" s="769"/>
      <c r="CY20" s="761" t="s">
        <v>10</v>
      </c>
      <c r="CZ20" s="762"/>
      <c r="DA20" s="762"/>
      <c r="DB20" s="763"/>
      <c r="DC20" s="767"/>
      <c r="DD20" s="768"/>
      <c r="DE20" s="768"/>
      <c r="DF20" s="768"/>
      <c r="DG20" s="768"/>
      <c r="DH20" s="768"/>
      <c r="DI20" s="769"/>
      <c r="DP20" s="761" t="s">
        <v>10</v>
      </c>
      <c r="DQ20" s="762"/>
      <c r="DR20" s="762"/>
      <c r="DS20" s="763"/>
      <c r="DT20" s="767"/>
      <c r="DU20" s="768"/>
      <c r="DV20" s="768"/>
      <c r="DW20" s="768"/>
      <c r="DX20" s="768"/>
      <c r="DY20" s="768"/>
      <c r="DZ20" s="769"/>
      <c r="EG20" s="761" t="s">
        <v>10</v>
      </c>
      <c r="EH20" s="762"/>
      <c r="EI20" s="762"/>
      <c r="EJ20" s="763"/>
      <c r="EK20" s="767"/>
      <c r="EL20" s="768"/>
      <c r="EM20" s="768"/>
      <c r="EN20" s="768"/>
      <c r="EO20" s="768"/>
      <c r="EP20" s="768"/>
      <c r="EQ20" s="769"/>
      <c r="EX20" s="761" t="s">
        <v>10</v>
      </c>
      <c r="EY20" s="762"/>
      <c r="EZ20" s="762"/>
      <c r="FA20" s="763"/>
      <c r="FB20" s="767"/>
      <c r="FC20" s="768"/>
      <c r="FD20" s="768"/>
      <c r="FE20" s="768"/>
      <c r="FF20" s="768"/>
      <c r="FG20" s="768"/>
      <c r="FH20" s="769"/>
    </row>
    <row r="21" spans="1:164" ht="15" customHeight="1">
      <c r="A21" s="761" t="s">
        <v>3</v>
      </c>
      <c r="B21" s="762"/>
      <c r="C21" s="762"/>
      <c r="D21" s="763"/>
      <c r="E21" s="767"/>
      <c r="F21" s="768"/>
      <c r="G21" s="768"/>
      <c r="H21" s="768"/>
      <c r="I21" s="768"/>
      <c r="J21" s="768"/>
      <c r="K21" s="769"/>
      <c r="R21" s="761" t="s">
        <v>3</v>
      </c>
      <c r="S21" s="762"/>
      <c r="T21" s="762"/>
      <c r="U21" s="763"/>
      <c r="V21" s="767"/>
      <c r="W21" s="768"/>
      <c r="X21" s="768"/>
      <c r="Y21" s="768"/>
      <c r="Z21" s="768"/>
      <c r="AA21" s="768"/>
      <c r="AB21" s="769"/>
      <c r="AI21" s="761" t="s">
        <v>3</v>
      </c>
      <c r="AJ21" s="762"/>
      <c r="AK21" s="762"/>
      <c r="AL21" s="763"/>
      <c r="AM21" s="767"/>
      <c r="AN21" s="768"/>
      <c r="AO21" s="768"/>
      <c r="AP21" s="768"/>
      <c r="AQ21" s="768"/>
      <c r="AR21" s="768"/>
      <c r="AS21" s="769"/>
      <c r="AZ21" s="761" t="s">
        <v>3</v>
      </c>
      <c r="BA21" s="762"/>
      <c r="BB21" s="762"/>
      <c r="BC21" s="763"/>
      <c r="BD21" s="767"/>
      <c r="BE21" s="768"/>
      <c r="BF21" s="768"/>
      <c r="BG21" s="768"/>
      <c r="BH21" s="768"/>
      <c r="BI21" s="768"/>
      <c r="BJ21" s="769"/>
      <c r="BQ21" s="761" t="s">
        <v>3</v>
      </c>
      <c r="BR21" s="762"/>
      <c r="BS21" s="762"/>
      <c r="BT21" s="763"/>
      <c r="BU21" s="767"/>
      <c r="BV21" s="768"/>
      <c r="BW21" s="768"/>
      <c r="BX21" s="768"/>
      <c r="BY21" s="768"/>
      <c r="BZ21" s="768"/>
      <c r="CA21" s="769"/>
      <c r="CH21" s="761" t="s">
        <v>3</v>
      </c>
      <c r="CI21" s="762"/>
      <c r="CJ21" s="762"/>
      <c r="CK21" s="763"/>
      <c r="CL21" s="767"/>
      <c r="CM21" s="768"/>
      <c r="CN21" s="768"/>
      <c r="CO21" s="768"/>
      <c r="CP21" s="768"/>
      <c r="CQ21" s="768"/>
      <c r="CR21" s="769"/>
      <c r="CY21" s="761" t="s">
        <v>3</v>
      </c>
      <c r="CZ21" s="762"/>
      <c r="DA21" s="762"/>
      <c r="DB21" s="763"/>
      <c r="DC21" s="767"/>
      <c r="DD21" s="768"/>
      <c r="DE21" s="768"/>
      <c r="DF21" s="768"/>
      <c r="DG21" s="768"/>
      <c r="DH21" s="768"/>
      <c r="DI21" s="769"/>
      <c r="DP21" s="761" t="s">
        <v>3</v>
      </c>
      <c r="DQ21" s="762"/>
      <c r="DR21" s="762"/>
      <c r="DS21" s="763"/>
      <c r="DT21" s="767"/>
      <c r="DU21" s="768"/>
      <c r="DV21" s="768"/>
      <c r="DW21" s="768"/>
      <c r="DX21" s="768"/>
      <c r="DY21" s="768"/>
      <c r="DZ21" s="769"/>
      <c r="EG21" s="761" t="s">
        <v>3</v>
      </c>
      <c r="EH21" s="762"/>
      <c r="EI21" s="762"/>
      <c r="EJ21" s="763"/>
      <c r="EK21" s="767"/>
      <c r="EL21" s="768"/>
      <c r="EM21" s="768"/>
      <c r="EN21" s="768"/>
      <c r="EO21" s="768"/>
      <c r="EP21" s="768"/>
      <c r="EQ21" s="769"/>
      <c r="EX21" s="761" t="s">
        <v>3</v>
      </c>
      <c r="EY21" s="762"/>
      <c r="EZ21" s="762"/>
      <c r="FA21" s="763"/>
      <c r="FB21" s="767"/>
      <c r="FC21" s="768"/>
      <c r="FD21" s="768"/>
      <c r="FE21" s="768"/>
      <c r="FF21" s="768"/>
      <c r="FG21" s="768"/>
      <c r="FH21" s="769"/>
    </row>
    <row r="22" spans="1:164" ht="15" customHeight="1">
      <c r="A22" s="761" t="s">
        <v>226</v>
      </c>
      <c r="B22" s="762"/>
      <c r="C22" s="762"/>
      <c r="D22" s="763"/>
      <c r="E22" s="767"/>
      <c r="F22" s="768"/>
      <c r="G22" s="768"/>
      <c r="H22" s="768"/>
      <c r="I22" s="768"/>
      <c r="J22" s="768"/>
      <c r="K22" s="769"/>
      <c r="R22" s="761" t="s">
        <v>226</v>
      </c>
      <c r="S22" s="762"/>
      <c r="T22" s="762"/>
      <c r="U22" s="763"/>
      <c r="V22" s="767"/>
      <c r="W22" s="768"/>
      <c r="X22" s="768"/>
      <c r="Y22" s="768"/>
      <c r="Z22" s="768"/>
      <c r="AA22" s="768"/>
      <c r="AB22" s="769"/>
      <c r="AI22" s="761" t="s">
        <v>226</v>
      </c>
      <c r="AJ22" s="762"/>
      <c r="AK22" s="762"/>
      <c r="AL22" s="763"/>
      <c r="AM22" s="767"/>
      <c r="AN22" s="768"/>
      <c r="AO22" s="768"/>
      <c r="AP22" s="768"/>
      <c r="AQ22" s="768"/>
      <c r="AR22" s="768"/>
      <c r="AS22" s="769"/>
      <c r="AZ22" s="761" t="s">
        <v>226</v>
      </c>
      <c r="BA22" s="762"/>
      <c r="BB22" s="762"/>
      <c r="BC22" s="763"/>
      <c r="BD22" s="767"/>
      <c r="BE22" s="768"/>
      <c r="BF22" s="768"/>
      <c r="BG22" s="768"/>
      <c r="BH22" s="768"/>
      <c r="BI22" s="768"/>
      <c r="BJ22" s="769"/>
      <c r="BQ22" s="761" t="s">
        <v>226</v>
      </c>
      <c r="BR22" s="762"/>
      <c r="BS22" s="762"/>
      <c r="BT22" s="763"/>
      <c r="BU22" s="767"/>
      <c r="BV22" s="768"/>
      <c r="BW22" s="768"/>
      <c r="BX22" s="768"/>
      <c r="BY22" s="768"/>
      <c r="BZ22" s="768"/>
      <c r="CA22" s="769"/>
      <c r="CH22" s="761" t="s">
        <v>226</v>
      </c>
      <c r="CI22" s="762"/>
      <c r="CJ22" s="762"/>
      <c r="CK22" s="763"/>
      <c r="CL22" s="767"/>
      <c r="CM22" s="768"/>
      <c r="CN22" s="768"/>
      <c r="CO22" s="768"/>
      <c r="CP22" s="768"/>
      <c r="CQ22" s="768"/>
      <c r="CR22" s="769"/>
      <c r="CY22" s="761" t="s">
        <v>226</v>
      </c>
      <c r="CZ22" s="762"/>
      <c r="DA22" s="762"/>
      <c r="DB22" s="763"/>
      <c r="DC22" s="767"/>
      <c r="DD22" s="768"/>
      <c r="DE22" s="768"/>
      <c r="DF22" s="768"/>
      <c r="DG22" s="768"/>
      <c r="DH22" s="768"/>
      <c r="DI22" s="769"/>
      <c r="DP22" s="761" t="s">
        <v>226</v>
      </c>
      <c r="DQ22" s="762"/>
      <c r="DR22" s="762"/>
      <c r="DS22" s="763"/>
      <c r="DT22" s="767"/>
      <c r="DU22" s="768"/>
      <c r="DV22" s="768"/>
      <c r="DW22" s="768"/>
      <c r="DX22" s="768"/>
      <c r="DY22" s="768"/>
      <c r="DZ22" s="769"/>
      <c r="EG22" s="761" t="s">
        <v>226</v>
      </c>
      <c r="EH22" s="762"/>
      <c r="EI22" s="762"/>
      <c r="EJ22" s="763"/>
      <c r="EK22" s="767"/>
      <c r="EL22" s="768"/>
      <c r="EM22" s="768"/>
      <c r="EN22" s="768"/>
      <c r="EO22" s="768"/>
      <c r="EP22" s="768"/>
      <c r="EQ22" s="769"/>
      <c r="EX22" s="761" t="s">
        <v>226</v>
      </c>
      <c r="EY22" s="762"/>
      <c r="EZ22" s="762"/>
      <c r="FA22" s="763"/>
      <c r="FB22" s="767"/>
      <c r="FC22" s="768"/>
      <c r="FD22" s="768"/>
      <c r="FE22" s="768"/>
      <c r="FF22" s="768"/>
      <c r="FG22" s="768"/>
      <c r="FH22" s="769"/>
    </row>
    <row r="23" spans="1:164" ht="15" customHeight="1">
      <c r="A23" s="761" t="s">
        <v>49</v>
      </c>
      <c r="B23" s="762"/>
      <c r="C23" s="762"/>
      <c r="D23" s="763"/>
      <c r="E23" s="767" t="s">
        <v>233</v>
      </c>
      <c r="F23" s="768"/>
      <c r="G23" s="768"/>
      <c r="H23" s="768"/>
      <c r="I23" s="768"/>
      <c r="J23" s="768"/>
      <c r="K23" s="769"/>
      <c r="R23" s="761" t="s">
        <v>49</v>
      </c>
      <c r="S23" s="762"/>
      <c r="T23" s="762"/>
      <c r="U23" s="763"/>
      <c r="V23" s="767" t="s">
        <v>233</v>
      </c>
      <c r="W23" s="768"/>
      <c r="X23" s="768"/>
      <c r="Y23" s="768"/>
      <c r="Z23" s="768"/>
      <c r="AA23" s="768"/>
      <c r="AB23" s="769"/>
      <c r="AI23" s="761" t="s">
        <v>49</v>
      </c>
      <c r="AJ23" s="762"/>
      <c r="AK23" s="762"/>
      <c r="AL23" s="763"/>
      <c r="AM23" s="767" t="s">
        <v>233</v>
      </c>
      <c r="AN23" s="768"/>
      <c r="AO23" s="768"/>
      <c r="AP23" s="768"/>
      <c r="AQ23" s="768"/>
      <c r="AR23" s="768"/>
      <c r="AS23" s="769"/>
      <c r="AZ23" s="761" t="s">
        <v>49</v>
      </c>
      <c r="BA23" s="762"/>
      <c r="BB23" s="762"/>
      <c r="BC23" s="763"/>
      <c r="BD23" s="767" t="s">
        <v>233</v>
      </c>
      <c r="BE23" s="768"/>
      <c r="BF23" s="768"/>
      <c r="BG23" s="768"/>
      <c r="BH23" s="768"/>
      <c r="BI23" s="768"/>
      <c r="BJ23" s="769"/>
      <c r="BQ23" s="761" t="s">
        <v>49</v>
      </c>
      <c r="BR23" s="762"/>
      <c r="BS23" s="762"/>
      <c r="BT23" s="763"/>
      <c r="BU23" s="767" t="s">
        <v>233</v>
      </c>
      <c r="BV23" s="768"/>
      <c r="BW23" s="768"/>
      <c r="BX23" s="768"/>
      <c r="BY23" s="768"/>
      <c r="BZ23" s="768"/>
      <c r="CA23" s="769"/>
      <c r="CH23" s="761" t="s">
        <v>49</v>
      </c>
      <c r="CI23" s="762"/>
      <c r="CJ23" s="762"/>
      <c r="CK23" s="763"/>
      <c r="CL23" s="767" t="s">
        <v>233</v>
      </c>
      <c r="CM23" s="768"/>
      <c r="CN23" s="768"/>
      <c r="CO23" s="768"/>
      <c r="CP23" s="768"/>
      <c r="CQ23" s="768"/>
      <c r="CR23" s="769"/>
      <c r="CY23" s="761" t="s">
        <v>49</v>
      </c>
      <c r="CZ23" s="762"/>
      <c r="DA23" s="762"/>
      <c r="DB23" s="763"/>
      <c r="DC23" s="767" t="s">
        <v>233</v>
      </c>
      <c r="DD23" s="768"/>
      <c r="DE23" s="768"/>
      <c r="DF23" s="768"/>
      <c r="DG23" s="768"/>
      <c r="DH23" s="768"/>
      <c r="DI23" s="769"/>
      <c r="DP23" s="761" t="s">
        <v>49</v>
      </c>
      <c r="DQ23" s="762"/>
      <c r="DR23" s="762"/>
      <c r="DS23" s="763"/>
      <c r="DT23" s="767" t="s">
        <v>233</v>
      </c>
      <c r="DU23" s="768"/>
      <c r="DV23" s="768"/>
      <c r="DW23" s="768"/>
      <c r="DX23" s="768"/>
      <c r="DY23" s="768"/>
      <c r="DZ23" s="769"/>
      <c r="EG23" s="761" t="s">
        <v>49</v>
      </c>
      <c r="EH23" s="762"/>
      <c r="EI23" s="762"/>
      <c r="EJ23" s="763"/>
      <c r="EK23" s="767" t="s">
        <v>233</v>
      </c>
      <c r="EL23" s="768"/>
      <c r="EM23" s="768"/>
      <c r="EN23" s="768"/>
      <c r="EO23" s="768"/>
      <c r="EP23" s="768"/>
      <c r="EQ23" s="769"/>
      <c r="EX23" s="761" t="s">
        <v>49</v>
      </c>
      <c r="EY23" s="762"/>
      <c r="EZ23" s="762"/>
      <c r="FA23" s="763"/>
      <c r="FB23" s="767" t="s">
        <v>233</v>
      </c>
      <c r="FC23" s="768"/>
      <c r="FD23" s="768"/>
      <c r="FE23" s="768"/>
      <c r="FF23" s="768"/>
      <c r="FG23" s="768"/>
      <c r="FH23" s="769"/>
    </row>
    <row r="24" spans="1:164" ht="15" customHeight="1">
      <c r="A24" s="761" t="s">
        <v>4</v>
      </c>
      <c r="B24" s="762"/>
      <c r="C24" s="762"/>
      <c r="D24" s="763"/>
      <c r="E24" s="767"/>
      <c r="F24" s="768"/>
      <c r="G24" s="768"/>
      <c r="H24" s="768"/>
      <c r="I24" s="768"/>
      <c r="J24" s="768"/>
      <c r="K24" s="769"/>
      <c r="R24" s="761" t="s">
        <v>4</v>
      </c>
      <c r="S24" s="762"/>
      <c r="T24" s="762"/>
      <c r="U24" s="763"/>
      <c r="V24" s="767"/>
      <c r="W24" s="768"/>
      <c r="X24" s="768"/>
      <c r="Y24" s="768"/>
      <c r="Z24" s="768"/>
      <c r="AA24" s="768"/>
      <c r="AB24" s="769"/>
      <c r="AI24" s="761" t="s">
        <v>4</v>
      </c>
      <c r="AJ24" s="762"/>
      <c r="AK24" s="762"/>
      <c r="AL24" s="763"/>
      <c r="AM24" s="767"/>
      <c r="AN24" s="768"/>
      <c r="AO24" s="768"/>
      <c r="AP24" s="768"/>
      <c r="AQ24" s="768"/>
      <c r="AR24" s="768"/>
      <c r="AS24" s="769"/>
      <c r="AZ24" s="761" t="s">
        <v>4</v>
      </c>
      <c r="BA24" s="762"/>
      <c r="BB24" s="762"/>
      <c r="BC24" s="763"/>
      <c r="BD24" s="767"/>
      <c r="BE24" s="768"/>
      <c r="BF24" s="768"/>
      <c r="BG24" s="768"/>
      <c r="BH24" s="768"/>
      <c r="BI24" s="768"/>
      <c r="BJ24" s="769"/>
      <c r="BQ24" s="761" t="s">
        <v>4</v>
      </c>
      <c r="BR24" s="762"/>
      <c r="BS24" s="762"/>
      <c r="BT24" s="763"/>
      <c r="BU24" s="767"/>
      <c r="BV24" s="768"/>
      <c r="BW24" s="768"/>
      <c r="BX24" s="768"/>
      <c r="BY24" s="768"/>
      <c r="BZ24" s="768"/>
      <c r="CA24" s="769"/>
      <c r="CH24" s="761" t="s">
        <v>4</v>
      </c>
      <c r="CI24" s="762"/>
      <c r="CJ24" s="762"/>
      <c r="CK24" s="763"/>
      <c r="CL24" s="767"/>
      <c r="CM24" s="768"/>
      <c r="CN24" s="768"/>
      <c r="CO24" s="768"/>
      <c r="CP24" s="768"/>
      <c r="CQ24" s="768"/>
      <c r="CR24" s="769"/>
      <c r="CY24" s="761" t="s">
        <v>4</v>
      </c>
      <c r="CZ24" s="762"/>
      <c r="DA24" s="762"/>
      <c r="DB24" s="763"/>
      <c r="DC24" s="767"/>
      <c r="DD24" s="768"/>
      <c r="DE24" s="768"/>
      <c r="DF24" s="768"/>
      <c r="DG24" s="768"/>
      <c r="DH24" s="768"/>
      <c r="DI24" s="769"/>
      <c r="DP24" s="761" t="s">
        <v>4</v>
      </c>
      <c r="DQ24" s="762"/>
      <c r="DR24" s="762"/>
      <c r="DS24" s="763"/>
      <c r="DT24" s="767"/>
      <c r="DU24" s="768"/>
      <c r="DV24" s="768"/>
      <c r="DW24" s="768"/>
      <c r="DX24" s="768"/>
      <c r="DY24" s="768"/>
      <c r="DZ24" s="769"/>
      <c r="EG24" s="761" t="s">
        <v>4</v>
      </c>
      <c r="EH24" s="762"/>
      <c r="EI24" s="762"/>
      <c r="EJ24" s="763"/>
      <c r="EK24" s="767"/>
      <c r="EL24" s="768"/>
      <c r="EM24" s="768"/>
      <c r="EN24" s="768"/>
      <c r="EO24" s="768"/>
      <c r="EP24" s="768"/>
      <c r="EQ24" s="769"/>
      <c r="EX24" s="761" t="s">
        <v>4</v>
      </c>
      <c r="EY24" s="762"/>
      <c r="EZ24" s="762"/>
      <c r="FA24" s="763"/>
      <c r="FB24" s="767"/>
      <c r="FC24" s="768"/>
      <c r="FD24" s="768"/>
      <c r="FE24" s="768"/>
      <c r="FF24" s="768"/>
      <c r="FG24" s="768"/>
      <c r="FH24" s="769"/>
    </row>
    <row r="25" spans="1:164" ht="15" customHeight="1">
      <c r="A25" s="761" t="s">
        <v>50</v>
      </c>
      <c r="B25" s="762"/>
      <c r="C25" s="762"/>
      <c r="D25" s="763"/>
      <c r="E25" s="767" t="s">
        <v>232</v>
      </c>
      <c r="F25" s="768"/>
      <c r="G25" s="768"/>
      <c r="H25" s="768"/>
      <c r="I25" s="768"/>
      <c r="J25" s="768"/>
      <c r="K25" s="769"/>
      <c r="R25" s="761" t="s">
        <v>50</v>
      </c>
      <c r="S25" s="762"/>
      <c r="T25" s="762"/>
      <c r="U25" s="763"/>
      <c r="V25" s="767" t="s">
        <v>232</v>
      </c>
      <c r="W25" s="768"/>
      <c r="X25" s="768"/>
      <c r="Y25" s="768"/>
      <c r="Z25" s="768"/>
      <c r="AA25" s="768"/>
      <c r="AB25" s="769"/>
      <c r="AI25" s="761" t="s">
        <v>50</v>
      </c>
      <c r="AJ25" s="762"/>
      <c r="AK25" s="762"/>
      <c r="AL25" s="763"/>
      <c r="AM25" s="767" t="s">
        <v>232</v>
      </c>
      <c r="AN25" s="768"/>
      <c r="AO25" s="768"/>
      <c r="AP25" s="768"/>
      <c r="AQ25" s="768"/>
      <c r="AR25" s="768"/>
      <c r="AS25" s="769"/>
      <c r="AZ25" s="761" t="s">
        <v>50</v>
      </c>
      <c r="BA25" s="762"/>
      <c r="BB25" s="762"/>
      <c r="BC25" s="763"/>
      <c r="BD25" s="767" t="s">
        <v>232</v>
      </c>
      <c r="BE25" s="768"/>
      <c r="BF25" s="768"/>
      <c r="BG25" s="768"/>
      <c r="BH25" s="768"/>
      <c r="BI25" s="768"/>
      <c r="BJ25" s="769"/>
      <c r="BQ25" s="761" t="s">
        <v>50</v>
      </c>
      <c r="BR25" s="762"/>
      <c r="BS25" s="762"/>
      <c r="BT25" s="763"/>
      <c r="BU25" s="767" t="s">
        <v>232</v>
      </c>
      <c r="BV25" s="768"/>
      <c r="BW25" s="768"/>
      <c r="BX25" s="768"/>
      <c r="BY25" s="768"/>
      <c r="BZ25" s="768"/>
      <c r="CA25" s="769"/>
      <c r="CH25" s="761" t="s">
        <v>50</v>
      </c>
      <c r="CI25" s="762"/>
      <c r="CJ25" s="762"/>
      <c r="CK25" s="763"/>
      <c r="CL25" s="767" t="s">
        <v>232</v>
      </c>
      <c r="CM25" s="768"/>
      <c r="CN25" s="768"/>
      <c r="CO25" s="768"/>
      <c r="CP25" s="768"/>
      <c r="CQ25" s="768"/>
      <c r="CR25" s="769"/>
      <c r="CY25" s="761" t="s">
        <v>50</v>
      </c>
      <c r="CZ25" s="762"/>
      <c r="DA25" s="762"/>
      <c r="DB25" s="763"/>
      <c r="DC25" s="767" t="s">
        <v>232</v>
      </c>
      <c r="DD25" s="768"/>
      <c r="DE25" s="768"/>
      <c r="DF25" s="768"/>
      <c r="DG25" s="768"/>
      <c r="DH25" s="768"/>
      <c r="DI25" s="769"/>
      <c r="DP25" s="761" t="s">
        <v>50</v>
      </c>
      <c r="DQ25" s="762"/>
      <c r="DR25" s="762"/>
      <c r="DS25" s="763"/>
      <c r="DT25" s="767" t="s">
        <v>232</v>
      </c>
      <c r="DU25" s="768"/>
      <c r="DV25" s="768"/>
      <c r="DW25" s="768"/>
      <c r="DX25" s="768"/>
      <c r="DY25" s="768"/>
      <c r="DZ25" s="769"/>
      <c r="EG25" s="761" t="s">
        <v>50</v>
      </c>
      <c r="EH25" s="762"/>
      <c r="EI25" s="762"/>
      <c r="EJ25" s="763"/>
      <c r="EK25" s="767" t="s">
        <v>232</v>
      </c>
      <c r="EL25" s="768"/>
      <c r="EM25" s="768"/>
      <c r="EN25" s="768"/>
      <c r="EO25" s="768"/>
      <c r="EP25" s="768"/>
      <c r="EQ25" s="769"/>
      <c r="EX25" s="761" t="s">
        <v>50</v>
      </c>
      <c r="EY25" s="762"/>
      <c r="EZ25" s="762"/>
      <c r="FA25" s="763"/>
      <c r="FB25" s="767" t="s">
        <v>232</v>
      </c>
      <c r="FC25" s="768"/>
      <c r="FD25" s="768"/>
      <c r="FE25" s="768"/>
      <c r="FF25" s="768"/>
      <c r="FG25" s="768"/>
      <c r="FH25" s="769"/>
    </row>
    <row r="26" spans="1:164" ht="15" customHeight="1">
      <c r="A26" s="761" t="s">
        <v>5</v>
      </c>
      <c r="B26" s="762"/>
      <c r="C26" s="762"/>
      <c r="D26" s="763"/>
      <c r="E26" s="767" t="s">
        <v>231</v>
      </c>
      <c r="F26" s="768"/>
      <c r="G26" s="768"/>
      <c r="H26" s="768"/>
      <c r="I26" s="768"/>
      <c r="J26" s="768"/>
      <c r="K26" s="769"/>
      <c r="R26" s="761" t="s">
        <v>5</v>
      </c>
      <c r="S26" s="762"/>
      <c r="T26" s="762"/>
      <c r="U26" s="763"/>
      <c r="V26" s="767" t="s">
        <v>231</v>
      </c>
      <c r="W26" s="768"/>
      <c r="X26" s="768"/>
      <c r="Y26" s="768"/>
      <c r="Z26" s="768"/>
      <c r="AA26" s="768"/>
      <c r="AB26" s="769"/>
      <c r="AI26" s="761" t="s">
        <v>5</v>
      </c>
      <c r="AJ26" s="762"/>
      <c r="AK26" s="762"/>
      <c r="AL26" s="763"/>
      <c r="AM26" s="767" t="s">
        <v>231</v>
      </c>
      <c r="AN26" s="768"/>
      <c r="AO26" s="768"/>
      <c r="AP26" s="768"/>
      <c r="AQ26" s="768"/>
      <c r="AR26" s="768"/>
      <c r="AS26" s="769"/>
      <c r="AZ26" s="761" t="s">
        <v>5</v>
      </c>
      <c r="BA26" s="762"/>
      <c r="BB26" s="762"/>
      <c r="BC26" s="763"/>
      <c r="BD26" s="767" t="s">
        <v>231</v>
      </c>
      <c r="BE26" s="768"/>
      <c r="BF26" s="768"/>
      <c r="BG26" s="768"/>
      <c r="BH26" s="768"/>
      <c r="BI26" s="768"/>
      <c r="BJ26" s="769"/>
      <c r="BQ26" s="761" t="s">
        <v>5</v>
      </c>
      <c r="BR26" s="762"/>
      <c r="BS26" s="762"/>
      <c r="BT26" s="763"/>
      <c r="BU26" s="767" t="s">
        <v>231</v>
      </c>
      <c r="BV26" s="768"/>
      <c r="BW26" s="768"/>
      <c r="BX26" s="768"/>
      <c r="BY26" s="768"/>
      <c r="BZ26" s="768"/>
      <c r="CA26" s="769"/>
      <c r="CH26" s="761" t="s">
        <v>5</v>
      </c>
      <c r="CI26" s="762"/>
      <c r="CJ26" s="762"/>
      <c r="CK26" s="763"/>
      <c r="CL26" s="767" t="s">
        <v>231</v>
      </c>
      <c r="CM26" s="768"/>
      <c r="CN26" s="768"/>
      <c r="CO26" s="768"/>
      <c r="CP26" s="768"/>
      <c r="CQ26" s="768"/>
      <c r="CR26" s="769"/>
      <c r="CY26" s="761" t="s">
        <v>5</v>
      </c>
      <c r="CZ26" s="762"/>
      <c r="DA26" s="762"/>
      <c r="DB26" s="763"/>
      <c r="DC26" s="767" t="s">
        <v>231</v>
      </c>
      <c r="DD26" s="768"/>
      <c r="DE26" s="768"/>
      <c r="DF26" s="768"/>
      <c r="DG26" s="768"/>
      <c r="DH26" s="768"/>
      <c r="DI26" s="769"/>
      <c r="DP26" s="761" t="s">
        <v>5</v>
      </c>
      <c r="DQ26" s="762"/>
      <c r="DR26" s="762"/>
      <c r="DS26" s="763"/>
      <c r="DT26" s="767" t="s">
        <v>231</v>
      </c>
      <c r="DU26" s="768"/>
      <c r="DV26" s="768"/>
      <c r="DW26" s="768"/>
      <c r="DX26" s="768"/>
      <c r="DY26" s="768"/>
      <c r="DZ26" s="769"/>
      <c r="EG26" s="761" t="s">
        <v>5</v>
      </c>
      <c r="EH26" s="762"/>
      <c r="EI26" s="762"/>
      <c r="EJ26" s="763"/>
      <c r="EK26" s="767" t="s">
        <v>231</v>
      </c>
      <c r="EL26" s="768"/>
      <c r="EM26" s="768"/>
      <c r="EN26" s="768"/>
      <c r="EO26" s="768"/>
      <c r="EP26" s="768"/>
      <c r="EQ26" s="769"/>
      <c r="EX26" s="761" t="s">
        <v>5</v>
      </c>
      <c r="EY26" s="762"/>
      <c r="EZ26" s="762"/>
      <c r="FA26" s="763"/>
      <c r="FB26" s="767" t="s">
        <v>231</v>
      </c>
      <c r="FC26" s="768"/>
      <c r="FD26" s="768"/>
      <c r="FE26" s="768"/>
      <c r="FF26" s="768"/>
      <c r="FG26" s="768"/>
      <c r="FH26" s="769"/>
    </row>
    <row r="27" spans="1:164" ht="15" customHeight="1">
      <c r="A27" s="761" t="s">
        <v>11</v>
      </c>
      <c r="B27" s="762"/>
      <c r="C27" s="762"/>
      <c r="D27" s="763"/>
      <c r="E27" s="767" t="s">
        <v>229</v>
      </c>
      <c r="F27" s="768"/>
      <c r="G27" s="768"/>
      <c r="H27" s="768"/>
      <c r="I27" s="768"/>
      <c r="J27" s="768"/>
      <c r="K27" s="769"/>
      <c r="R27" s="761" t="s">
        <v>11</v>
      </c>
      <c r="S27" s="762"/>
      <c r="T27" s="762"/>
      <c r="U27" s="763"/>
      <c r="V27" s="767" t="s">
        <v>229</v>
      </c>
      <c r="W27" s="768"/>
      <c r="X27" s="768"/>
      <c r="Y27" s="768"/>
      <c r="Z27" s="768"/>
      <c r="AA27" s="768"/>
      <c r="AB27" s="769"/>
      <c r="AI27" s="761" t="s">
        <v>11</v>
      </c>
      <c r="AJ27" s="762"/>
      <c r="AK27" s="762"/>
      <c r="AL27" s="763"/>
      <c r="AM27" s="767" t="s">
        <v>229</v>
      </c>
      <c r="AN27" s="768"/>
      <c r="AO27" s="768"/>
      <c r="AP27" s="768"/>
      <c r="AQ27" s="768"/>
      <c r="AR27" s="768"/>
      <c r="AS27" s="769"/>
      <c r="AZ27" s="761" t="s">
        <v>11</v>
      </c>
      <c r="BA27" s="762"/>
      <c r="BB27" s="762"/>
      <c r="BC27" s="763"/>
      <c r="BD27" s="767" t="s">
        <v>229</v>
      </c>
      <c r="BE27" s="768"/>
      <c r="BF27" s="768"/>
      <c r="BG27" s="768"/>
      <c r="BH27" s="768"/>
      <c r="BI27" s="768"/>
      <c r="BJ27" s="769"/>
      <c r="BQ27" s="761" t="s">
        <v>11</v>
      </c>
      <c r="BR27" s="762"/>
      <c r="BS27" s="762"/>
      <c r="BT27" s="763"/>
      <c r="BU27" s="767" t="s">
        <v>229</v>
      </c>
      <c r="BV27" s="768"/>
      <c r="BW27" s="768"/>
      <c r="BX27" s="768"/>
      <c r="BY27" s="768"/>
      <c r="BZ27" s="768"/>
      <c r="CA27" s="769"/>
      <c r="CH27" s="761" t="s">
        <v>11</v>
      </c>
      <c r="CI27" s="762"/>
      <c r="CJ27" s="762"/>
      <c r="CK27" s="763"/>
      <c r="CL27" s="767" t="s">
        <v>229</v>
      </c>
      <c r="CM27" s="768"/>
      <c r="CN27" s="768"/>
      <c r="CO27" s="768"/>
      <c r="CP27" s="768"/>
      <c r="CQ27" s="768"/>
      <c r="CR27" s="769"/>
      <c r="CY27" s="761" t="s">
        <v>11</v>
      </c>
      <c r="CZ27" s="762"/>
      <c r="DA27" s="762"/>
      <c r="DB27" s="763"/>
      <c r="DC27" s="767" t="s">
        <v>229</v>
      </c>
      <c r="DD27" s="768"/>
      <c r="DE27" s="768"/>
      <c r="DF27" s="768"/>
      <c r="DG27" s="768"/>
      <c r="DH27" s="768"/>
      <c r="DI27" s="769"/>
      <c r="DP27" s="761" t="s">
        <v>11</v>
      </c>
      <c r="DQ27" s="762"/>
      <c r="DR27" s="762"/>
      <c r="DS27" s="763"/>
      <c r="DT27" s="767" t="s">
        <v>229</v>
      </c>
      <c r="DU27" s="768"/>
      <c r="DV27" s="768"/>
      <c r="DW27" s="768"/>
      <c r="DX27" s="768"/>
      <c r="DY27" s="768"/>
      <c r="DZ27" s="769"/>
      <c r="EG27" s="761" t="s">
        <v>11</v>
      </c>
      <c r="EH27" s="762"/>
      <c r="EI27" s="762"/>
      <c r="EJ27" s="763"/>
      <c r="EK27" s="767" t="s">
        <v>229</v>
      </c>
      <c r="EL27" s="768"/>
      <c r="EM27" s="768"/>
      <c r="EN27" s="768"/>
      <c r="EO27" s="768"/>
      <c r="EP27" s="768"/>
      <c r="EQ27" s="769"/>
      <c r="EX27" s="761" t="s">
        <v>11</v>
      </c>
      <c r="EY27" s="762"/>
      <c r="EZ27" s="762"/>
      <c r="FA27" s="763"/>
      <c r="FB27" s="767" t="s">
        <v>229</v>
      </c>
      <c r="FC27" s="768"/>
      <c r="FD27" s="768"/>
      <c r="FE27" s="768"/>
      <c r="FF27" s="768"/>
      <c r="FG27" s="768"/>
      <c r="FH27" s="769"/>
    </row>
    <row r="28" spans="1:164" ht="15" customHeight="1">
      <c r="A28" s="761" t="s">
        <v>6</v>
      </c>
      <c r="B28" s="762"/>
      <c r="C28" s="762"/>
      <c r="D28" s="763"/>
      <c r="E28" s="767"/>
      <c r="F28" s="768"/>
      <c r="G28" s="768"/>
      <c r="H28" s="768"/>
      <c r="I28" s="768"/>
      <c r="J28" s="768"/>
      <c r="K28" s="769"/>
      <c r="R28" s="761" t="s">
        <v>6</v>
      </c>
      <c r="S28" s="762"/>
      <c r="T28" s="762"/>
      <c r="U28" s="763"/>
      <c r="V28" s="767"/>
      <c r="W28" s="768"/>
      <c r="X28" s="768"/>
      <c r="Y28" s="768"/>
      <c r="Z28" s="768"/>
      <c r="AA28" s="768"/>
      <c r="AB28" s="769"/>
      <c r="AI28" s="761" t="s">
        <v>6</v>
      </c>
      <c r="AJ28" s="762"/>
      <c r="AK28" s="762"/>
      <c r="AL28" s="763"/>
      <c r="AM28" s="767"/>
      <c r="AN28" s="768"/>
      <c r="AO28" s="768"/>
      <c r="AP28" s="768"/>
      <c r="AQ28" s="768"/>
      <c r="AR28" s="768"/>
      <c r="AS28" s="769"/>
      <c r="AZ28" s="761" t="s">
        <v>6</v>
      </c>
      <c r="BA28" s="762"/>
      <c r="BB28" s="762"/>
      <c r="BC28" s="763"/>
      <c r="BD28" s="767"/>
      <c r="BE28" s="768"/>
      <c r="BF28" s="768"/>
      <c r="BG28" s="768"/>
      <c r="BH28" s="768"/>
      <c r="BI28" s="768"/>
      <c r="BJ28" s="769"/>
      <c r="BQ28" s="761" t="s">
        <v>6</v>
      </c>
      <c r="BR28" s="762"/>
      <c r="BS28" s="762"/>
      <c r="BT28" s="763"/>
      <c r="BU28" s="767"/>
      <c r="BV28" s="768"/>
      <c r="BW28" s="768"/>
      <c r="BX28" s="768"/>
      <c r="BY28" s="768"/>
      <c r="BZ28" s="768"/>
      <c r="CA28" s="769"/>
      <c r="CH28" s="761" t="s">
        <v>6</v>
      </c>
      <c r="CI28" s="762"/>
      <c r="CJ28" s="762"/>
      <c r="CK28" s="763"/>
      <c r="CL28" s="767"/>
      <c r="CM28" s="768"/>
      <c r="CN28" s="768"/>
      <c r="CO28" s="768"/>
      <c r="CP28" s="768"/>
      <c r="CQ28" s="768"/>
      <c r="CR28" s="769"/>
      <c r="CY28" s="761" t="s">
        <v>6</v>
      </c>
      <c r="CZ28" s="762"/>
      <c r="DA28" s="762"/>
      <c r="DB28" s="763"/>
      <c r="DC28" s="767"/>
      <c r="DD28" s="768"/>
      <c r="DE28" s="768"/>
      <c r="DF28" s="768"/>
      <c r="DG28" s="768"/>
      <c r="DH28" s="768"/>
      <c r="DI28" s="769"/>
      <c r="DP28" s="761" t="s">
        <v>6</v>
      </c>
      <c r="DQ28" s="762"/>
      <c r="DR28" s="762"/>
      <c r="DS28" s="763"/>
      <c r="DT28" s="767"/>
      <c r="DU28" s="768"/>
      <c r="DV28" s="768"/>
      <c r="DW28" s="768"/>
      <c r="DX28" s="768"/>
      <c r="DY28" s="768"/>
      <c r="DZ28" s="769"/>
      <c r="EG28" s="761" t="s">
        <v>6</v>
      </c>
      <c r="EH28" s="762"/>
      <c r="EI28" s="762"/>
      <c r="EJ28" s="763"/>
      <c r="EK28" s="767"/>
      <c r="EL28" s="768"/>
      <c r="EM28" s="768"/>
      <c r="EN28" s="768"/>
      <c r="EO28" s="768"/>
      <c r="EP28" s="768"/>
      <c r="EQ28" s="769"/>
      <c r="EX28" s="761" t="s">
        <v>6</v>
      </c>
      <c r="EY28" s="762"/>
      <c r="EZ28" s="762"/>
      <c r="FA28" s="763"/>
      <c r="FB28" s="767"/>
      <c r="FC28" s="768"/>
      <c r="FD28" s="768"/>
      <c r="FE28" s="768"/>
      <c r="FF28" s="768"/>
      <c r="FG28" s="768"/>
      <c r="FH28" s="769"/>
    </row>
    <row r="29" spans="1:164" ht="15" customHeight="1">
      <c r="A29" s="761" t="s">
        <v>12</v>
      </c>
      <c r="B29" s="762"/>
      <c r="C29" s="762"/>
      <c r="D29" s="763"/>
      <c r="E29" s="767"/>
      <c r="F29" s="768"/>
      <c r="G29" s="768"/>
      <c r="H29" s="768"/>
      <c r="I29" s="768"/>
      <c r="J29" s="768"/>
      <c r="K29" s="769"/>
      <c r="R29" s="761" t="s">
        <v>12</v>
      </c>
      <c r="S29" s="762"/>
      <c r="T29" s="762"/>
      <c r="U29" s="763"/>
      <c r="V29" s="767"/>
      <c r="W29" s="768"/>
      <c r="X29" s="768"/>
      <c r="Y29" s="768"/>
      <c r="Z29" s="768"/>
      <c r="AA29" s="768"/>
      <c r="AB29" s="769"/>
      <c r="AI29" s="761" t="s">
        <v>12</v>
      </c>
      <c r="AJ29" s="762"/>
      <c r="AK29" s="762"/>
      <c r="AL29" s="763"/>
      <c r="AM29" s="767"/>
      <c r="AN29" s="768"/>
      <c r="AO29" s="768"/>
      <c r="AP29" s="768"/>
      <c r="AQ29" s="768"/>
      <c r="AR29" s="768"/>
      <c r="AS29" s="769"/>
      <c r="AZ29" s="761" t="s">
        <v>12</v>
      </c>
      <c r="BA29" s="762"/>
      <c r="BB29" s="762"/>
      <c r="BC29" s="763"/>
      <c r="BD29" s="767"/>
      <c r="BE29" s="768"/>
      <c r="BF29" s="768"/>
      <c r="BG29" s="768"/>
      <c r="BH29" s="768"/>
      <c r="BI29" s="768"/>
      <c r="BJ29" s="769"/>
      <c r="BQ29" s="761" t="s">
        <v>12</v>
      </c>
      <c r="BR29" s="762"/>
      <c r="BS29" s="762"/>
      <c r="BT29" s="763"/>
      <c r="BU29" s="767"/>
      <c r="BV29" s="768"/>
      <c r="BW29" s="768"/>
      <c r="BX29" s="768"/>
      <c r="BY29" s="768"/>
      <c r="BZ29" s="768"/>
      <c r="CA29" s="769"/>
      <c r="CH29" s="761" t="s">
        <v>12</v>
      </c>
      <c r="CI29" s="762"/>
      <c r="CJ29" s="762"/>
      <c r="CK29" s="763"/>
      <c r="CL29" s="767"/>
      <c r="CM29" s="768"/>
      <c r="CN29" s="768"/>
      <c r="CO29" s="768"/>
      <c r="CP29" s="768"/>
      <c r="CQ29" s="768"/>
      <c r="CR29" s="769"/>
      <c r="CY29" s="761" t="s">
        <v>12</v>
      </c>
      <c r="CZ29" s="762"/>
      <c r="DA29" s="762"/>
      <c r="DB29" s="763"/>
      <c r="DC29" s="767"/>
      <c r="DD29" s="768"/>
      <c r="DE29" s="768"/>
      <c r="DF29" s="768"/>
      <c r="DG29" s="768"/>
      <c r="DH29" s="768"/>
      <c r="DI29" s="769"/>
      <c r="DP29" s="761" t="s">
        <v>12</v>
      </c>
      <c r="DQ29" s="762"/>
      <c r="DR29" s="762"/>
      <c r="DS29" s="763"/>
      <c r="DT29" s="767"/>
      <c r="DU29" s="768"/>
      <c r="DV29" s="768"/>
      <c r="DW29" s="768"/>
      <c r="DX29" s="768"/>
      <c r="DY29" s="768"/>
      <c r="DZ29" s="769"/>
      <c r="EG29" s="761" t="s">
        <v>12</v>
      </c>
      <c r="EH29" s="762"/>
      <c r="EI29" s="762"/>
      <c r="EJ29" s="763"/>
      <c r="EK29" s="767"/>
      <c r="EL29" s="768"/>
      <c r="EM29" s="768"/>
      <c r="EN29" s="768"/>
      <c r="EO29" s="768"/>
      <c r="EP29" s="768"/>
      <c r="EQ29" s="769"/>
      <c r="EX29" s="761" t="s">
        <v>12</v>
      </c>
      <c r="EY29" s="762"/>
      <c r="EZ29" s="762"/>
      <c r="FA29" s="763"/>
      <c r="FB29" s="767"/>
      <c r="FC29" s="768"/>
      <c r="FD29" s="768"/>
      <c r="FE29" s="768"/>
      <c r="FF29" s="768"/>
      <c r="FG29" s="768"/>
      <c r="FH29" s="769"/>
    </row>
    <row r="30" spans="1:164" ht="15" customHeight="1">
      <c r="A30" s="761"/>
      <c r="B30" s="762"/>
      <c r="C30" s="762"/>
      <c r="D30" s="763"/>
      <c r="E30" s="767"/>
      <c r="F30" s="768"/>
      <c r="G30" s="768"/>
      <c r="H30" s="768"/>
      <c r="I30" s="768"/>
      <c r="J30" s="768"/>
      <c r="K30" s="769"/>
      <c r="R30" s="761"/>
      <c r="S30" s="762"/>
      <c r="T30" s="762"/>
      <c r="U30" s="763"/>
      <c r="V30" s="767"/>
      <c r="W30" s="768"/>
      <c r="X30" s="768"/>
      <c r="Y30" s="768"/>
      <c r="Z30" s="768"/>
      <c r="AA30" s="768"/>
      <c r="AB30" s="769"/>
      <c r="AI30" s="761"/>
      <c r="AJ30" s="762"/>
      <c r="AK30" s="762"/>
      <c r="AL30" s="763"/>
      <c r="AM30" s="767"/>
      <c r="AN30" s="768"/>
      <c r="AO30" s="768"/>
      <c r="AP30" s="768"/>
      <c r="AQ30" s="768"/>
      <c r="AR30" s="768"/>
      <c r="AS30" s="769"/>
      <c r="AZ30" s="761"/>
      <c r="BA30" s="762"/>
      <c r="BB30" s="762"/>
      <c r="BC30" s="763"/>
      <c r="BD30" s="767"/>
      <c r="BE30" s="768"/>
      <c r="BF30" s="768"/>
      <c r="BG30" s="768"/>
      <c r="BH30" s="768"/>
      <c r="BI30" s="768"/>
      <c r="BJ30" s="769"/>
      <c r="BQ30" s="761"/>
      <c r="BR30" s="762"/>
      <c r="BS30" s="762"/>
      <c r="BT30" s="763"/>
      <c r="BU30" s="767"/>
      <c r="BV30" s="768"/>
      <c r="BW30" s="768"/>
      <c r="BX30" s="768"/>
      <c r="BY30" s="768"/>
      <c r="BZ30" s="768"/>
      <c r="CA30" s="769"/>
      <c r="CH30" s="761"/>
      <c r="CI30" s="762"/>
      <c r="CJ30" s="762"/>
      <c r="CK30" s="763"/>
      <c r="CL30" s="767"/>
      <c r="CM30" s="768"/>
      <c r="CN30" s="768"/>
      <c r="CO30" s="768"/>
      <c r="CP30" s="768"/>
      <c r="CQ30" s="768"/>
      <c r="CR30" s="769"/>
      <c r="CY30" s="761"/>
      <c r="CZ30" s="762"/>
      <c r="DA30" s="762"/>
      <c r="DB30" s="763"/>
      <c r="DC30" s="767"/>
      <c r="DD30" s="768"/>
      <c r="DE30" s="768"/>
      <c r="DF30" s="768"/>
      <c r="DG30" s="768"/>
      <c r="DH30" s="768"/>
      <c r="DI30" s="769"/>
      <c r="DP30" s="761"/>
      <c r="DQ30" s="762"/>
      <c r="DR30" s="762"/>
      <c r="DS30" s="763"/>
      <c r="DT30" s="767"/>
      <c r="DU30" s="768"/>
      <c r="DV30" s="768"/>
      <c r="DW30" s="768"/>
      <c r="DX30" s="768"/>
      <c r="DY30" s="768"/>
      <c r="DZ30" s="769"/>
      <c r="EG30" s="761"/>
      <c r="EH30" s="762"/>
      <c r="EI30" s="762"/>
      <c r="EJ30" s="763"/>
      <c r="EK30" s="767"/>
      <c r="EL30" s="768"/>
      <c r="EM30" s="768"/>
      <c r="EN30" s="768"/>
      <c r="EO30" s="768"/>
      <c r="EP30" s="768"/>
      <c r="EQ30" s="769"/>
      <c r="EX30" s="761"/>
      <c r="EY30" s="762"/>
      <c r="EZ30" s="762"/>
      <c r="FA30" s="763"/>
      <c r="FB30" s="767"/>
      <c r="FC30" s="768"/>
      <c r="FD30" s="768"/>
      <c r="FE30" s="768"/>
      <c r="FF30" s="768"/>
      <c r="FG30" s="768"/>
      <c r="FH30" s="769"/>
    </row>
    <row r="31" spans="1:164" ht="15" customHeight="1">
      <c r="A31" s="776" t="s">
        <v>88</v>
      </c>
      <c r="B31" s="762"/>
      <c r="C31" s="762"/>
      <c r="D31" s="763"/>
      <c r="E31" s="767" t="s">
        <v>230</v>
      </c>
      <c r="F31" s="768"/>
      <c r="G31" s="768"/>
      <c r="H31" s="768"/>
      <c r="I31" s="768"/>
      <c r="J31" s="768"/>
      <c r="K31" s="769"/>
      <c r="R31" s="776" t="s">
        <v>88</v>
      </c>
      <c r="S31" s="777"/>
      <c r="T31" s="777"/>
      <c r="U31" s="778"/>
      <c r="V31" s="767" t="s">
        <v>230</v>
      </c>
      <c r="W31" s="768"/>
      <c r="X31" s="768"/>
      <c r="Y31" s="768"/>
      <c r="Z31" s="768"/>
      <c r="AA31" s="768"/>
      <c r="AB31" s="769"/>
      <c r="AI31" s="776" t="s">
        <v>88</v>
      </c>
      <c r="AJ31" s="777"/>
      <c r="AK31" s="777"/>
      <c r="AL31" s="778"/>
      <c r="AM31" s="767" t="s">
        <v>230</v>
      </c>
      <c r="AN31" s="768"/>
      <c r="AO31" s="768"/>
      <c r="AP31" s="768"/>
      <c r="AQ31" s="768"/>
      <c r="AR31" s="768"/>
      <c r="AS31" s="769"/>
      <c r="AZ31" s="776" t="s">
        <v>88</v>
      </c>
      <c r="BA31" s="777"/>
      <c r="BB31" s="777"/>
      <c r="BC31" s="778"/>
      <c r="BD31" s="767" t="s">
        <v>230</v>
      </c>
      <c r="BE31" s="768"/>
      <c r="BF31" s="768"/>
      <c r="BG31" s="768"/>
      <c r="BH31" s="768"/>
      <c r="BI31" s="768"/>
      <c r="BJ31" s="769"/>
      <c r="BQ31" s="776" t="s">
        <v>88</v>
      </c>
      <c r="BR31" s="777"/>
      <c r="BS31" s="777"/>
      <c r="BT31" s="778"/>
      <c r="BU31" s="767" t="s">
        <v>230</v>
      </c>
      <c r="BV31" s="768"/>
      <c r="BW31" s="768"/>
      <c r="BX31" s="768"/>
      <c r="BY31" s="768"/>
      <c r="BZ31" s="768"/>
      <c r="CA31" s="769"/>
      <c r="CH31" s="776" t="s">
        <v>88</v>
      </c>
      <c r="CI31" s="777"/>
      <c r="CJ31" s="777"/>
      <c r="CK31" s="778"/>
      <c r="CL31" s="767" t="s">
        <v>230</v>
      </c>
      <c r="CM31" s="768"/>
      <c r="CN31" s="768"/>
      <c r="CO31" s="768"/>
      <c r="CP31" s="768"/>
      <c r="CQ31" s="768"/>
      <c r="CR31" s="769"/>
      <c r="CY31" s="776" t="s">
        <v>88</v>
      </c>
      <c r="CZ31" s="777"/>
      <c r="DA31" s="777"/>
      <c r="DB31" s="778"/>
      <c r="DC31" s="767" t="s">
        <v>230</v>
      </c>
      <c r="DD31" s="768"/>
      <c r="DE31" s="768"/>
      <c r="DF31" s="768"/>
      <c r="DG31" s="768"/>
      <c r="DH31" s="768"/>
      <c r="DI31" s="769"/>
      <c r="DP31" s="776" t="s">
        <v>88</v>
      </c>
      <c r="DQ31" s="777"/>
      <c r="DR31" s="777"/>
      <c r="DS31" s="778"/>
      <c r="DT31" s="767" t="s">
        <v>230</v>
      </c>
      <c r="DU31" s="768"/>
      <c r="DV31" s="768"/>
      <c r="DW31" s="768"/>
      <c r="DX31" s="768"/>
      <c r="DY31" s="768"/>
      <c r="DZ31" s="769"/>
      <c r="EG31" s="776" t="s">
        <v>88</v>
      </c>
      <c r="EH31" s="777"/>
      <c r="EI31" s="777"/>
      <c r="EJ31" s="778"/>
      <c r="EK31" s="767" t="s">
        <v>230</v>
      </c>
      <c r="EL31" s="768"/>
      <c r="EM31" s="768"/>
      <c r="EN31" s="768"/>
      <c r="EO31" s="768"/>
      <c r="EP31" s="768"/>
      <c r="EQ31" s="769"/>
      <c r="EX31" s="776" t="s">
        <v>88</v>
      </c>
      <c r="EY31" s="777"/>
      <c r="EZ31" s="777"/>
      <c r="FA31" s="778"/>
      <c r="FB31" s="767" t="s">
        <v>230</v>
      </c>
      <c r="FC31" s="768"/>
      <c r="FD31" s="768"/>
      <c r="FE31" s="768"/>
      <c r="FF31" s="768"/>
      <c r="FG31" s="768"/>
      <c r="FH31" s="769"/>
    </row>
    <row r="32" spans="1:164" ht="15" customHeight="1" thickBot="1">
      <c r="A32" s="800" t="s">
        <v>249</v>
      </c>
      <c r="B32" s="801"/>
      <c r="C32" s="801"/>
      <c r="D32" s="802"/>
      <c r="E32" s="773"/>
      <c r="F32" s="774"/>
      <c r="G32" s="774"/>
      <c r="H32" s="774"/>
      <c r="I32" s="774"/>
      <c r="J32" s="774"/>
      <c r="K32" s="775"/>
      <c r="R32" s="779" t="s">
        <v>249</v>
      </c>
      <c r="S32" s="780"/>
      <c r="T32" s="780"/>
      <c r="U32" s="781"/>
      <c r="V32" s="773"/>
      <c r="W32" s="774"/>
      <c r="X32" s="774"/>
      <c r="Y32" s="774"/>
      <c r="Z32" s="774"/>
      <c r="AA32" s="774"/>
      <c r="AB32" s="775"/>
      <c r="AI32" s="779" t="s">
        <v>249</v>
      </c>
      <c r="AJ32" s="780"/>
      <c r="AK32" s="780"/>
      <c r="AL32" s="781"/>
      <c r="AM32" s="773"/>
      <c r="AN32" s="774"/>
      <c r="AO32" s="774"/>
      <c r="AP32" s="774"/>
      <c r="AQ32" s="774"/>
      <c r="AR32" s="774"/>
      <c r="AS32" s="775"/>
      <c r="AZ32" s="779" t="s">
        <v>249</v>
      </c>
      <c r="BA32" s="780"/>
      <c r="BB32" s="780"/>
      <c r="BC32" s="781"/>
      <c r="BD32" s="773"/>
      <c r="BE32" s="774"/>
      <c r="BF32" s="774"/>
      <c r="BG32" s="774"/>
      <c r="BH32" s="774"/>
      <c r="BI32" s="774"/>
      <c r="BJ32" s="775"/>
      <c r="BQ32" s="779" t="s">
        <v>249</v>
      </c>
      <c r="BR32" s="780"/>
      <c r="BS32" s="780"/>
      <c r="BT32" s="781"/>
      <c r="BU32" s="773"/>
      <c r="BV32" s="774"/>
      <c r="BW32" s="774"/>
      <c r="BX32" s="774"/>
      <c r="BY32" s="774"/>
      <c r="BZ32" s="774"/>
      <c r="CA32" s="775"/>
      <c r="CH32" s="779" t="s">
        <v>249</v>
      </c>
      <c r="CI32" s="780"/>
      <c r="CJ32" s="780"/>
      <c r="CK32" s="781"/>
      <c r="CL32" s="773"/>
      <c r="CM32" s="774"/>
      <c r="CN32" s="774"/>
      <c r="CO32" s="774"/>
      <c r="CP32" s="774"/>
      <c r="CQ32" s="774"/>
      <c r="CR32" s="775"/>
      <c r="CY32" s="779" t="s">
        <v>249</v>
      </c>
      <c r="CZ32" s="780"/>
      <c r="DA32" s="780"/>
      <c r="DB32" s="781"/>
      <c r="DC32" s="773"/>
      <c r="DD32" s="774"/>
      <c r="DE32" s="774"/>
      <c r="DF32" s="774"/>
      <c r="DG32" s="774"/>
      <c r="DH32" s="774"/>
      <c r="DI32" s="775"/>
      <c r="DP32" s="779" t="s">
        <v>249</v>
      </c>
      <c r="DQ32" s="780"/>
      <c r="DR32" s="780"/>
      <c r="DS32" s="781"/>
      <c r="DT32" s="773"/>
      <c r="DU32" s="774"/>
      <c r="DV32" s="774"/>
      <c r="DW32" s="774"/>
      <c r="DX32" s="774"/>
      <c r="DY32" s="774"/>
      <c r="DZ32" s="775"/>
      <c r="EG32" s="779" t="s">
        <v>249</v>
      </c>
      <c r="EH32" s="780"/>
      <c r="EI32" s="780"/>
      <c r="EJ32" s="781"/>
      <c r="EK32" s="773"/>
      <c r="EL32" s="774"/>
      <c r="EM32" s="774"/>
      <c r="EN32" s="774"/>
      <c r="EO32" s="774"/>
      <c r="EP32" s="774"/>
      <c r="EQ32" s="775"/>
      <c r="EX32" s="779" t="s">
        <v>249</v>
      </c>
      <c r="EY32" s="780"/>
      <c r="EZ32" s="780"/>
      <c r="FA32" s="781"/>
      <c r="FB32" s="773"/>
      <c r="FC32" s="774"/>
      <c r="FD32" s="774"/>
      <c r="FE32" s="774"/>
      <c r="FF32" s="774"/>
      <c r="FG32" s="774"/>
      <c r="FH32" s="775"/>
    </row>
    <row r="33" spans="1:169" ht="30.75" customHeight="1" thickBot="1">
      <c r="A33" s="20" t="s">
        <v>0</v>
      </c>
      <c r="B33" s="21"/>
      <c r="C33" s="21"/>
      <c r="D33" s="21"/>
      <c r="E33" s="21"/>
      <c r="F33" s="21"/>
      <c r="G33" s="21"/>
      <c r="H33" s="21"/>
      <c r="I33" s="21"/>
      <c r="J33" s="21"/>
      <c r="K33" s="21"/>
      <c r="L33" s="21"/>
      <c r="M33" s="21"/>
      <c r="N33" s="21"/>
      <c r="O33" s="21"/>
      <c r="P33" s="22"/>
      <c r="R33" s="20" t="s">
        <v>0</v>
      </c>
      <c r="S33" s="21"/>
      <c r="T33" s="21"/>
      <c r="U33" s="21"/>
      <c r="V33" s="21"/>
      <c r="W33" s="21"/>
      <c r="X33" s="21"/>
      <c r="Y33" s="21"/>
      <c r="Z33" s="21"/>
      <c r="AA33" s="21"/>
      <c r="AB33" s="21"/>
      <c r="AC33" s="21"/>
      <c r="AD33" s="21"/>
      <c r="AE33" s="21"/>
      <c r="AF33" s="21"/>
      <c r="AG33" s="22"/>
      <c r="AI33" s="20" t="s">
        <v>0</v>
      </c>
      <c r="AJ33" s="21"/>
      <c r="AK33" s="21"/>
      <c r="AL33" s="21"/>
      <c r="AM33" s="21"/>
      <c r="AN33" s="21"/>
      <c r="AO33" s="21"/>
      <c r="AP33" s="21"/>
      <c r="AQ33" s="21"/>
      <c r="AR33" s="21"/>
      <c r="AS33" s="21"/>
      <c r="AT33" s="21"/>
      <c r="AU33" s="21"/>
      <c r="AV33" s="21"/>
      <c r="AW33" s="21"/>
      <c r="AX33" s="22"/>
      <c r="AZ33" s="20" t="s">
        <v>0</v>
      </c>
      <c r="BA33" s="21"/>
      <c r="BB33" s="21"/>
      <c r="BC33" s="21"/>
      <c r="BD33" s="21"/>
      <c r="BE33" s="21"/>
      <c r="BF33" s="21"/>
      <c r="BG33" s="21"/>
      <c r="BH33" s="21"/>
      <c r="BI33" s="21"/>
      <c r="BJ33" s="21"/>
      <c r="BK33" s="21"/>
      <c r="BL33" s="21"/>
      <c r="BM33" s="21"/>
      <c r="BN33" s="21"/>
      <c r="BO33" s="22"/>
      <c r="BQ33" s="20" t="s">
        <v>0</v>
      </c>
      <c r="BR33" s="21"/>
      <c r="BS33" s="21"/>
      <c r="BT33" s="21"/>
      <c r="BU33" s="21"/>
      <c r="BV33" s="21"/>
      <c r="BW33" s="21"/>
      <c r="BX33" s="21"/>
      <c r="BY33" s="21"/>
      <c r="BZ33" s="21"/>
      <c r="CA33" s="21"/>
      <c r="CB33" s="21"/>
      <c r="CC33" s="21"/>
      <c r="CD33" s="21"/>
      <c r="CE33" s="21"/>
      <c r="CF33" s="22"/>
      <c r="CH33" s="20" t="s">
        <v>0</v>
      </c>
      <c r="CI33" s="21"/>
      <c r="CJ33" s="21"/>
      <c r="CK33" s="21"/>
      <c r="CL33" s="21"/>
      <c r="CM33" s="21"/>
      <c r="CN33" s="21"/>
      <c r="CO33" s="21"/>
      <c r="CP33" s="21"/>
      <c r="CQ33" s="21"/>
      <c r="CR33" s="21"/>
      <c r="CS33" s="21"/>
      <c r="CT33" s="21"/>
      <c r="CU33" s="21"/>
      <c r="CV33" s="21"/>
      <c r="CW33" s="22"/>
      <c r="CY33" s="20" t="s">
        <v>0</v>
      </c>
      <c r="CZ33" s="21"/>
      <c r="DA33" s="21"/>
      <c r="DB33" s="21"/>
      <c r="DC33" s="21"/>
      <c r="DD33" s="21"/>
      <c r="DE33" s="21"/>
      <c r="DF33" s="21"/>
      <c r="DG33" s="21"/>
      <c r="DH33" s="21"/>
      <c r="DI33" s="21"/>
      <c r="DJ33" s="21"/>
      <c r="DK33" s="21"/>
      <c r="DL33" s="21"/>
      <c r="DM33" s="21"/>
      <c r="DN33" s="22"/>
      <c r="DP33" s="20" t="s">
        <v>0</v>
      </c>
      <c r="DQ33" s="21"/>
      <c r="DR33" s="21"/>
      <c r="DS33" s="21"/>
      <c r="DT33" s="21"/>
      <c r="DU33" s="21"/>
      <c r="DV33" s="21"/>
      <c r="DW33" s="21"/>
      <c r="DX33" s="21"/>
      <c r="DY33" s="21"/>
      <c r="DZ33" s="21"/>
      <c r="EA33" s="21"/>
      <c r="EB33" s="21"/>
      <c r="EC33" s="21"/>
      <c r="ED33" s="21"/>
      <c r="EE33" s="22"/>
      <c r="EG33" s="20" t="s">
        <v>0</v>
      </c>
      <c r="EH33" s="21"/>
      <c r="EI33" s="21"/>
      <c r="EJ33" s="21"/>
      <c r="EK33" s="21"/>
      <c r="EL33" s="21"/>
      <c r="EM33" s="21"/>
      <c r="EN33" s="21"/>
      <c r="EO33" s="21"/>
      <c r="EP33" s="21"/>
      <c r="EQ33" s="21"/>
      <c r="ER33" s="21"/>
      <c r="ES33" s="21"/>
      <c r="ET33" s="21"/>
      <c r="EU33" s="21"/>
      <c r="EV33" s="22"/>
      <c r="EX33" s="20" t="s">
        <v>0</v>
      </c>
      <c r="EY33" s="21"/>
      <c r="EZ33" s="21"/>
      <c r="FA33" s="21"/>
      <c r="FB33" s="21"/>
      <c r="FC33" s="21"/>
      <c r="FD33" s="21"/>
      <c r="FE33" s="21"/>
      <c r="FF33" s="21"/>
      <c r="FG33" s="21"/>
      <c r="FH33" s="21"/>
      <c r="FI33" s="21"/>
      <c r="FJ33" s="21"/>
      <c r="FK33" s="21"/>
      <c r="FL33" s="21"/>
      <c r="FM33" s="22"/>
    </row>
    <row r="34" spans="1:164" ht="15" customHeight="1">
      <c r="A34" s="797" t="s">
        <v>13</v>
      </c>
      <c r="B34" s="798"/>
      <c r="C34" s="798"/>
      <c r="D34" s="799"/>
      <c r="E34" s="785"/>
      <c r="F34" s="786"/>
      <c r="G34" s="786"/>
      <c r="H34" s="786"/>
      <c r="I34" s="786"/>
      <c r="J34" s="786"/>
      <c r="K34" s="787"/>
      <c r="R34" s="782" t="s">
        <v>13</v>
      </c>
      <c r="S34" s="783"/>
      <c r="T34" s="783"/>
      <c r="U34" s="784"/>
      <c r="V34" s="785"/>
      <c r="W34" s="786"/>
      <c r="X34" s="786"/>
      <c r="Y34" s="786"/>
      <c r="Z34" s="786"/>
      <c r="AA34" s="786"/>
      <c r="AB34" s="787"/>
      <c r="AI34" s="782" t="s">
        <v>13</v>
      </c>
      <c r="AJ34" s="783"/>
      <c r="AK34" s="783"/>
      <c r="AL34" s="784"/>
      <c r="AM34" s="785"/>
      <c r="AN34" s="786"/>
      <c r="AO34" s="786"/>
      <c r="AP34" s="786"/>
      <c r="AQ34" s="786"/>
      <c r="AR34" s="786"/>
      <c r="AS34" s="787"/>
      <c r="AZ34" s="782" t="s">
        <v>13</v>
      </c>
      <c r="BA34" s="783"/>
      <c r="BB34" s="783"/>
      <c r="BC34" s="784"/>
      <c r="BD34" s="785"/>
      <c r="BE34" s="786"/>
      <c r="BF34" s="786"/>
      <c r="BG34" s="786"/>
      <c r="BH34" s="786"/>
      <c r="BI34" s="786"/>
      <c r="BJ34" s="787"/>
      <c r="BQ34" s="782" t="s">
        <v>13</v>
      </c>
      <c r="BR34" s="783"/>
      <c r="BS34" s="783"/>
      <c r="BT34" s="784"/>
      <c r="BU34" s="785"/>
      <c r="BV34" s="786"/>
      <c r="BW34" s="786"/>
      <c r="BX34" s="786"/>
      <c r="BY34" s="786"/>
      <c r="BZ34" s="786"/>
      <c r="CA34" s="787"/>
      <c r="CH34" s="782" t="s">
        <v>13</v>
      </c>
      <c r="CI34" s="783"/>
      <c r="CJ34" s="783"/>
      <c r="CK34" s="784"/>
      <c r="CL34" s="785"/>
      <c r="CM34" s="786"/>
      <c r="CN34" s="786"/>
      <c r="CO34" s="786"/>
      <c r="CP34" s="786"/>
      <c r="CQ34" s="786"/>
      <c r="CR34" s="787"/>
      <c r="CY34" s="782" t="s">
        <v>13</v>
      </c>
      <c r="CZ34" s="783"/>
      <c r="DA34" s="783"/>
      <c r="DB34" s="784"/>
      <c r="DC34" s="785"/>
      <c r="DD34" s="786"/>
      <c r="DE34" s="786"/>
      <c r="DF34" s="786"/>
      <c r="DG34" s="786"/>
      <c r="DH34" s="786"/>
      <c r="DI34" s="787"/>
      <c r="DP34" s="782" t="s">
        <v>13</v>
      </c>
      <c r="DQ34" s="783"/>
      <c r="DR34" s="783"/>
      <c r="DS34" s="784"/>
      <c r="DT34" s="785"/>
      <c r="DU34" s="786"/>
      <c r="DV34" s="786"/>
      <c r="DW34" s="786"/>
      <c r="DX34" s="786"/>
      <c r="DY34" s="786"/>
      <c r="DZ34" s="787"/>
      <c r="EG34" s="782" t="s">
        <v>13</v>
      </c>
      <c r="EH34" s="783"/>
      <c r="EI34" s="783"/>
      <c r="EJ34" s="784"/>
      <c r="EK34" s="785"/>
      <c r="EL34" s="786"/>
      <c r="EM34" s="786"/>
      <c r="EN34" s="786"/>
      <c r="EO34" s="786"/>
      <c r="EP34" s="786"/>
      <c r="EQ34" s="787"/>
      <c r="EX34" s="782" t="s">
        <v>13</v>
      </c>
      <c r="EY34" s="783"/>
      <c r="EZ34" s="783"/>
      <c r="FA34" s="784"/>
      <c r="FB34" s="785"/>
      <c r="FC34" s="786"/>
      <c r="FD34" s="786"/>
      <c r="FE34" s="786"/>
      <c r="FF34" s="786"/>
      <c r="FG34" s="786"/>
      <c r="FH34" s="787"/>
    </row>
    <row r="35" spans="1:164" ht="15" customHeight="1">
      <c r="A35" s="788" t="s">
        <v>52</v>
      </c>
      <c r="B35" s="789"/>
      <c r="C35" s="789"/>
      <c r="D35" s="790"/>
      <c r="E35" s="764"/>
      <c r="F35" s="765"/>
      <c r="G35" s="765"/>
      <c r="H35" s="765"/>
      <c r="I35" s="765"/>
      <c r="J35" s="765"/>
      <c r="K35" s="766"/>
      <c r="R35" s="761" t="s">
        <v>52</v>
      </c>
      <c r="S35" s="762"/>
      <c r="T35" s="762"/>
      <c r="U35" s="763"/>
      <c r="V35" s="764"/>
      <c r="W35" s="765"/>
      <c r="X35" s="765"/>
      <c r="Y35" s="765"/>
      <c r="Z35" s="765"/>
      <c r="AA35" s="765"/>
      <c r="AB35" s="766"/>
      <c r="AI35" s="761" t="s">
        <v>52</v>
      </c>
      <c r="AJ35" s="762"/>
      <c r="AK35" s="762"/>
      <c r="AL35" s="763"/>
      <c r="AM35" s="764"/>
      <c r="AN35" s="765"/>
      <c r="AO35" s="765"/>
      <c r="AP35" s="765"/>
      <c r="AQ35" s="765"/>
      <c r="AR35" s="765"/>
      <c r="AS35" s="766"/>
      <c r="AZ35" s="761" t="s">
        <v>52</v>
      </c>
      <c r="BA35" s="762"/>
      <c r="BB35" s="762"/>
      <c r="BC35" s="763"/>
      <c r="BD35" s="764"/>
      <c r="BE35" s="765"/>
      <c r="BF35" s="765"/>
      <c r="BG35" s="765"/>
      <c r="BH35" s="765"/>
      <c r="BI35" s="765"/>
      <c r="BJ35" s="766"/>
      <c r="BQ35" s="761" t="s">
        <v>52</v>
      </c>
      <c r="BR35" s="762"/>
      <c r="BS35" s="762"/>
      <c r="BT35" s="763"/>
      <c r="BU35" s="764"/>
      <c r="BV35" s="765"/>
      <c r="BW35" s="765"/>
      <c r="BX35" s="765"/>
      <c r="BY35" s="765"/>
      <c r="BZ35" s="765"/>
      <c r="CA35" s="766"/>
      <c r="CH35" s="761" t="s">
        <v>52</v>
      </c>
      <c r="CI35" s="762"/>
      <c r="CJ35" s="762"/>
      <c r="CK35" s="763"/>
      <c r="CL35" s="764"/>
      <c r="CM35" s="765"/>
      <c r="CN35" s="765"/>
      <c r="CO35" s="765"/>
      <c r="CP35" s="765"/>
      <c r="CQ35" s="765"/>
      <c r="CR35" s="766"/>
      <c r="CY35" s="761" t="s">
        <v>52</v>
      </c>
      <c r="CZ35" s="762"/>
      <c r="DA35" s="762"/>
      <c r="DB35" s="763"/>
      <c r="DC35" s="764"/>
      <c r="DD35" s="765"/>
      <c r="DE35" s="765"/>
      <c r="DF35" s="765"/>
      <c r="DG35" s="765"/>
      <c r="DH35" s="765"/>
      <c r="DI35" s="766"/>
      <c r="DP35" s="761" t="s">
        <v>52</v>
      </c>
      <c r="DQ35" s="762"/>
      <c r="DR35" s="762"/>
      <c r="DS35" s="763"/>
      <c r="DT35" s="764"/>
      <c r="DU35" s="765"/>
      <c r="DV35" s="765"/>
      <c r="DW35" s="765"/>
      <c r="DX35" s="765"/>
      <c r="DY35" s="765"/>
      <c r="DZ35" s="766"/>
      <c r="EG35" s="761" t="s">
        <v>52</v>
      </c>
      <c r="EH35" s="762"/>
      <c r="EI35" s="762"/>
      <c r="EJ35" s="763"/>
      <c r="EK35" s="764"/>
      <c r="EL35" s="765"/>
      <c r="EM35" s="765"/>
      <c r="EN35" s="765"/>
      <c r="EO35" s="765"/>
      <c r="EP35" s="765"/>
      <c r="EQ35" s="766"/>
      <c r="EX35" s="761" t="s">
        <v>52</v>
      </c>
      <c r="EY35" s="762"/>
      <c r="EZ35" s="762"/>
      <c r="FA35" s="763"/>
      <c r="FB35" s="764"/>
      <c r="FC35" s="765"/>
      <c r="FD35" s="765"/>
      <c r="FE35" s="765"/>
      <c r="FF35" s="765"/>
      <c r="FG35" s="765"/>
      <c r="FH35" s="766"/>
    </row>
    <row r="36" spans="1:164" ht="15" customHeight="1">
      <c r="A36" s="788" t="s">
        <v>11</v>
      </c>
      <c r="B36" s="789"/>
      <c r="C36" s="789"/>
      <c r="D36" s="790"/>
      <c r="E36" s="767" t="s">
        <v>229</v>
      </c>
      <c r="F36" s="768"/>
      <c r="G36" s="768"/>
      <c r="H36" s="768"/>
      <c r="I36" s="768"/>
      <c r="J36" s="768"/>
      <c r="K36" s="769"/>
      <c r="R36" s="761" t="s">
        <v>11</v>
      </c>
      <c r="S36" s="762"/>
      <c r="T36" s="762"/>
      <c r="U36" s="763"/>
      <c r="V36" s="767" t="s">
        <v>229</v>
      </c>
      <c r="W36" s="768"/>
      <c r="X36" s="768"/>
      <c r="Y36" s="768"/>
      <c r="Z36" s="768"/>
      <c r="AA36" s="768"/>
      <c r="AB36" s="769"/>
      <c r="AI36" s="761" t="s">
        <v>11</v>
      </c>
      <c r="AJ36" s="762"/>
      <c r="AK36" s="762"/>
      <c r="AL36" s="763"/>
      <c r="AM36" s="767" t="s">
        <v>229</v>
      </c>
      <c r="AN36" s="768"/>
      <c r="AO36" s="768"/>
      <c r="AP36" s="768"/>
      <c r="AQ36" s="768"/>
      <c r="AR36" s="768"/>
      <c r="AS36" s="769"/>
      <c r="AZ36" s="761" t="s">
        <v>11</v>
      </c>
      <c r="BA36" s="762"/>
      <c r="BB36" s="762"/>
      <c r="BC36" s="763"/>
      <c r="BD36" s="767" t="s">
        <v>229</v>
      </c>
      <c r="BE36" s="768"/>
      <c r="BF36" s="768"/>
      <c r="BG36" s="768"/>
      <c r="BH36" s="768"/>
      <c r="BI36" s="768"/>
      <c r="BJ36" s="769"/>
      <c r="BQ36" s="761" t="s">
        <v>11</v>
      </c>
      <c r="BR36" s="762"/>
      <c r="BS36" s="762"/>
      <c r="BT36" s="763"/>
      <c r="BU36" s="767" t="s">
        <v>229</v>
      </c>
      <c r="BV36" s="768"/>
      <c r="BW36" s="768"/>
      <c r="BX36" s="768"/>
      <c r="BY36" s="768"/>
      <c r="BZ36" s="768"/>
      <c r="CA36" s="769"/>
      <c r="CH36" s="761" t="s">
        <v>11</v>
      </c>
      <c r="CI36" s="762"/>
      <c r="CJ36" s="762"/>
      <c r="CK36" s="763"/>
      <c r="CL36" s="767" t="s">
        <v>229</v>
      </c>
      <c r="CM36" s="768"/>
      <c r="CN36" s="768"/>
      <c r="CO36" s="768"/>
      <c r="CP36" s="768"/>
      <c r="CQ36" s="768"/>
      <c r="CR36" s="769"/>
      <c r="CY36" s="761" t="s">
        <v>11</v>
      </c>
      <c r="CZ36" s="762"/>
      <c r="DA36" s="762"/>
      <c r="DB36" s="763"/>
      <c r="DC36" s="767" t="s">
        <v>229</v>
      </c>
      <c r="DD36" s="768"/>
      <c r="DE36" s="768"/>
      <c r="DF36" s="768"/>
      <c r="DG36" s="768"/>
      <c r="DH36" s="768"/>
      <c r="DI36" s="769"/>
      <c r="DP36" s="761" t="s">
        <v>11</v>
      </c>
      <c r="DQ36" s="762"/>
      <c r="DR36" s="762"/>
      <c r="DS36" s="763"/>
      <c r="DT36" s="767" t="s">
        <v>229</v>
      </c>
      <c r="DU36" s="768"/>
      <c r="DV36" s="768"/>
      <c r="DW36" s="768"/>
      <c r="DX36" s="768"/>
      <c r="DY36" s="768"/>
      <c r="DZ36" s="769"/>
      <c r="EG36" s="761" t="s">
        <v>11</v>
      </c>
      <c r="EH36" s="762"/>
      <c r="EI36" s="762"/>
      <c r="EJ36" s="763"/>
      <c r="EK36" s="767" t="s">
        <v>229</v>
      </c>
      <c r="EL36" s="768"/>
      <c r="EM36" s="768"/>
      <c r="EN36" s="768"/>
      <c r="EO36" s="768"/>
      <c r="EP36" s="768"/>
      <c r="EQ36" s="769"/>
      <c r="EX36" s="761" t="s">
        <v>11</v>
      </c>
      <c r="EY36" s="762"/>
      <c r="EZ36" s="762"/>
      <c r="FA36" s="763"/>
      <c r="FB36" s="767" t="s">
        <v>229</v>
      </c>
      <c r="FC36" s="768"/>
      <c r="FD36" s="768"/>
      <c r="FE36" s="768"/>
      <c r="FF36" s="768"/>
      <c r="FG36" s="768"/>
      <c r="FH36" s="769"/>
    </row>
    <row r="37" spans="1:164" ht="15" customHeight="1">
      <c r="A37" s="788" t="s">
        <v>7</v>
      </c>
      <c r="B37" s="789"/>
      <c r="C37" s="789"/>
      <c r="D37" s="790"/>
      <c r="E37" s="767">
        <v>512</v>
      </c>
      <c r="F37" s="768"/>
      <c r="G37" s="768"/>
      <c r="H37" s="768"/>
      <c r="I37" s="768"/>
      <c r="J37" s="768"/>
      <c r="K37" s="769"/>
      <c r="R37" s="761" t="s">
        <v>7</v>
      </c>
      <c r="S37" s="762"/>
      <c r="T37" s="762"/>
      <c r="U37" s="763"/>
      <c r="V37" s="767">
        <v>512</v>
      </c>
      <c r="W37" s="768"/>
      <c r="X37" s="768"/>
      <c r="Y37" s="768"/>
      <c r="Z37" s="768"/>
      <c r="AA37" s="768"/>
      <c r="AB37" s="769"/>
      <c r="AI37" s="761" t="s">
        <v>7</v>
      </c>
      <c r="AJ37" s="762"/>
      <c r="AK37" s="762"/>
      <c r="AL37" s="763"/>
      <c r="AM37" s="767">
        <v>512</v>
      </c>
      <c r="AN37" s="768"/>
      <c r="AO37" s="768"/>
      <c r="AP37" s="768"/>
      <c r="AQ37" s="768"/>
      <c r="AR37" s="768"/>
      <c r="AS37" s="769"/>
      <c r="AZ37" s="761" t="s">
        <v>7</v>
      </c>
      <c r="BA37" s="762"/>
      <c r="BB37" s="762"/>
      <c r="BC37" s="763"/>
      <c r="BD37" s="767">
        <v>512</v>
      </c>
      <c r="BE37" s="768"/>
      <c r="BF37" s="768"/>
      <c r="BG37" s="768"/>
      <c r="BH37" s="768"/>
      <c r="BI37" s="768"/>
      <c r="BJ37" s="769"/>
      <c r="BQ37" s="761" t="s">
        <v>7</v>
      </c>
      <c r="BR37" s="762"/>
      <c r="BS37" s="762"/>
      <c r="BT37" s="763"/>
      <c r="BU37" s="767">
        <v>512</v>
      </c>
      <c r="BV37" s="768"/>
      <c r="BW37" s="768"/>
      <c r="BX37" s="768"/>
      <c r="BY37" s="768"/>
      <c r="BZ37" s="768"/>
      <c r="CA37" s="769"/>
      <c r="CH37" s="761" t="s">
        <v>7</v>
      </c>
      <c r="CI37" s="762"/>
      <c r="CJ37" s="762"/>
      <c r="CK37" s="763"/>
      <c r="CL37" s="767">
        <v>512</v>
      </c>
      <c r="CM37" s="768"/>
      <c r="CN37" s="768"/>
      <c r="CO37" s="768"/>
      <c r="CP37" s="768"/>
      <c r="CQ37" s="768"/>
      <c r="CR37" s="769"/>
      <c r="CY37" s="761" t="s">
        <v>7</v>
      </c>
      <c r="CZ37" s="762"/>
      <c r="DA37" s="762"/>
      <c r="DB37" s="763"/>
      <c r="DC37" s="767">
        <v>512</v>
      </c>
      <c r="DD37" s="768"/>
      <c r="DE37" s="768"/>
      <c r="DF37" s="768"/>
      <c r="DG37" s="768"/>
      <c r="DH37" s="768"/>
      <c r="DI37" s="769"/>
      <c r="DP37" s="761" t="s">
        <v>7</v>
      </c>
      <c r="DQ37" s="762"/>
      <c r="DR37" s="762"/>
      <c r="DS37" s="763"/>
      <c r="DT37" s="767">
        <v>512</v>
      </c>
      <c r="DU37" s="768"/>
      <c r="DV37" s="768"/>
      <c r="DW37" s="768"/>
      <c r="DX37" s="768"/>
      <c r="DY37" s="768"/>
      <c r="DZ37" s="769"/>
      <c r="EG37" s="761" t="s">
        <v>7</v>
      </c>
      <c r="EH37" s="762"/>
      <c r="EI37" s="762"/>
      <c r="EJ37" s="763"/>
      <c r="EK37" s="767">
        <v>512</v>
      </c>
      <c r="EL37" s="768"/>
      <c r="EM37" s="768"/>
      <c r="EN37" s="768"/>
      <c r="EO37" s="768"/>
      <c r="EP37" s="768"/>
      <c r="EQ37" s="769"/>
      <c r="EX37" s="761" t="s">
        <v>7</v>
      </c>
      <c r="EY37" s="762"/>
      <c r="EZ37" s="762"/>
      <c r="FA37" s="763"/>
      <c r="FB37" s="767">
        <v>512</v>
      </c>
      <c r="FC37" s="768"/>
      <c r="FD37" s="768"/>
      <c r="FE37" s="768"/>
      <c r="FF37" s="768"/>
      <c r="FG37" s="768"/>
      <c r="FH37" s="769"/>
    </row>
    <row r="38" spans="1:164" ht="15" customHeight="1">
      <c r="A38" s="788"/>
      <c r="B38" s="789"/>
      <c r="C38" s="789"/>
      <c r="D38" s="790"/>
      <c r="E38" s="764"/>
      <c r="F38" s="765"/>
      <c r="G38" s="765"/>
      <c r="H38" s="765"/>
      <c r="I38" s="765"/>
      <c r="J38" s="765"/>
      <c r="K38" s="766"/>
      <c r="R38" s="761"/>
      <c r="S38" s="762"/>
      <c r="T38" s="762"/>
      <c r="U38" s="763"/>
      <c r="V38" s="764"/>
      <c r="W38" s="765"/>
      <c r="X38" s="765"/>
      <c r="Y38" s="765"/>
      <c r="Z38" s="765"/>
      <c r="AA38" s="765"/>
      <c r="AB38" s="766"/>
      <c r="AI38" s="761"/>
      <c r="AJ38" s="762"/>
      <c r="AK38" s="762"/>
      <c r="AL38" s="763"/>
      <c r="AM38" s="764"/>
      <c r="AN38" s="765"/>
      <c r="AO38" s="765"/>
      <c r="AP38" s="765"/>
      <c r="AQ38" s="765"/>
      <c r="AR38" s="765"/>
      <c r="AS38" s="766"/>
      <c r="AZ38" s="761"/>
      <c r="BA38" s="762"/>
      <c r="BB38" s="762"/>
      <c r="BC38" s="763"/>
      <c r="BD38" s="764"/>
      <c r="BE38" s="765"/>
      <c r="BF38" s="765"/>
      <c r="BG38" s="765"/>
      <c r="BH38" s="765"/>
      <c r="BI38" s="765"/>
      <c r="BJ38" s="766"/>
      <c r="BQ38" s="761"/>
      <c r="BR38" s="762"/>
      <c r="BS38" s="762"/>
      <c r="BT38" s="763"/>
      <c r="BU38" s="764"/>
      <c r="BV38" s="765"/>
      <c r="BW38" s="765"/>
      <c r="BX38" s="765"/>
      <c r="BY38" s="765"/>
      <c r="BZ38" s="765"/>
      <c r="CA38" s="766"/>
      <c r="CH38" s="761"/>
      <c r="CI38" s="762"/>
      <c r="CJ38" s="762"/>
      <c r="CK38" s="763"/>
      <c r="CL38" s="764"/>
      <c r="CM38" s="765"/>
      <c r="CN38" s="765"/>
      <c r="CO38" s="765"/>
      <c r="CP38" s="765"/>
      <c r="CQ38" s="765"/>
      <c r="CR38" s="766"/>
      <c r="CY38" s="761"/>
      <c r="CZ38" s="762"/>
      <c r="DA38" s="762"/>
      <c r="DB38" s="763"/>
      <c r="DC38" s="764"/>
      <c r="DD38" s="765"/>
      <c r="DE38" s="765"/>
      <c r="DF38" s="765"/>
      <c r="DG38" s="765"/>
      <c r="DH38" s="765"/>
      <c r="DI38" s="766"/>
      <c r="DP38" s="761"/>
      <c r="DQ38" s="762"/>
      <c r="DR38" s="762"/>
      <c r="DS38" s="763"/>
      <c r="DT38" s="764"/>
      <c r="DU38" s="765"/>
      <c r="DV38" s="765"/>
      <c r="DW38" s="765"/>
      <c r="DX38" s="765"/>
      <c r="DY38" s="765"/>
      <c r="DZ38" s="766"/>
      <c r="EG38" s="761"/>
      <c r="EH38" s="762"/>
      <c r="EI38" s="762"/>
      <c r="EJ38" s="763"/>
      <c r="EK38" s="764"/>
      <c r="EL38" s="765"/>
      <c r="EM38" s="765"/>
      <c r="EN38" s="765"/>
      <c r="EO38" s="765"/>
      <c r="EP38" s="765"/>
      <c r="EQ38" s="766"/>
      <c r="EX38" s="761"/>
      <c r="EY38" s="762"/>
      <c r="EZ38" s="762"/>
      <c r="FA38" s="763"/>
      <c r="FB38" s="764"/>
      <c r="FC38" s="765"/>
      <c r="FD38" s="765"/>
      <c r="FE38" s="765"/>
      <c r="FF38" s="765"/>
      <c r="FG38" s="765"/>
      <c r="FH38" s="766"/>
    </row>
    <row r="39" spans="1:164" ht="15" customHeight="1">
      <c r="A39" s="788"/>
      <c r="B39" s="789"/>
      <c r="C39" s="789"/>
      <c r="D39" s="790"/>
      <c r="E39" s="767"/>
      <c r="F39" s="768"/>
      <c r="G39" s="768"/>
      <c r="H39" s="768"/>
      <c r="I39" s="768"/>
      <c r="J39" s="768"/>
      <c r="K39" s="769"/>
      <c r="R39" s="761"/>
      <c r="S39" s="762"/>
      <c r="T39" s="762"/>
      <c r="U39" s="763"/>
      <c r="V39" s="767"/>
      <c r="W39" s="768"/>
      <c r="X39" s="768"/>
      <c r="Y39" s="768"/>
      <c r="Z39" s="768"/>
      <c r="AA39" s="768"/>
      <c r="AB39" s="769"/>
      <c r="AI39" s="761"/>
      <c r="AJ39" s="762"/>
      <c r="AK39" s="762"/>
      <c r="AL39" s="763"/>
      <c r="AM39" s="767"/>
      <c r="AN39" s="768"/>
      <c r="AO39" s="768"/>
      <c r="AP39" s="768"/>
      <c r="AQ39" s="768"/>
      <c r="AR39" s="768"/>
      <c r="AS39" s="769"/>
      <c r="AZ39" s="761"/>
      <c r="BA39" s="762"/>
      <c r="BB39" s="762"/>
      <c r="BC39" s="763"/>
      <c r="BD39" s="767"/>
      <c r="BE39" s="768"/>
      <c r="BF39" s="768"/>
      <c r="BG39" s="768"/>
      <c r="BH39" s="768"/>
      <c r="BI39" s="768"/>
      <c r="BJ39" s="769"/>
      <c r="BQ39" s="761"/>
      <c r="BR39" s="762"/>
      <c r="BS39" s="762"/>
      <c r="BT39" s="763"/>
      <c r="BU39" s="767"/>
      <c r="BV39" s="768"/>
      <c r="BW39" s="768"/>
      <c r="BX39" s="768"/>
      <c r="BY39" s="768"/>
      <c r="BZ39" s="768"/>
      <c r="CA39" s="769"/>
      <c r="CH39" s="761"/>
      <c r="CI39" s="762"/>
      <c r="CJ39" s="762"/>
      <c r="CK39" s="763"/>
      <c r="CL39" s="767"/>
      <c r="CM39" s="768"/>
      <c r="CN39" s="768"/>
      <c r="CO39" s="768"/>
      <c r="CP39" s="768"/>
      <c r="CQ39" s="768"/>
      <c r="CR39" s="769"/>
      <c r="CY39" s="761"/>
      <c r="CZ39" s="762"/>
      <c r="DA39" s="762"/>
      <c r="DB39" s="763"/>
      <c r="DC39" s="767"/>
      <c r="DD39" s="768"/>
      <c r="DE39" s="768"/>
      <c r="DF39" s="768"/>
      <c r="DG39" s="768"/>
      <c r="DH39" s="768"/>
      <c r="DI39" s="769"/>
      <c r="DP39" s="761"/>
      <c r="DQ39" s="762"/>
      <c r="DR39" s="762"/>
      <c r="DS39" s="763"/>
      <c r="DT39" s="767"/>
      <c r="DU39" s="768"/>
      <c r="DV39" s="768"/>
      <c r="DW39" s="768"/>
      <c r="DX39" s="768"/>
      <c r="DY39" s="768"/>
      <c r="DZ39" s="769"/>
      <c r="EG39" s="761"/>
      <c r="EH39" s="762"/>
      <c r="EI39" s="762"/>
      <c r="EJ39" s="763"/>
      <c r="EK39" s="767"/>
      <c r="EL39" s="768"/>
      <c r="EM39" s="768"/>
      <c r="EN39" s="768"/>
      <c r="EO39" s="768"/>
      <c r="EP39" s="768"/>
      <c r="EQ39" s="769"/>
      <c r="EX39" s="761"/>
      <c r="EY39" s="762"/>
      <c r="EZ39" s="762"/>
      <c r="FA39" s="763"/>
      <c r="FB39" s="767"/>
      <c r="FC39" s="768"/>
      <c r="FD39" s="768"/>
      <c r="FE39" s="768"/>
      <c r="FF39" s="768"/>
      <c r="FG39" s="768"/>
      <c r="FH39" s="769"/>
    </row>
    <row r="40" spans="1:164" ht="15" customHeight="1" thickBot="1">
      <c r="A40" s="806"/>
      <c r="B40" s="801"/>
      <c r="C40" s="801"/>
      <c r="D40" s="802"/>
      <c r="E40" s="773"/>
      <c r="F40" s="774"/>
      <c r="G40" s="774"/>
      <c r="H40" s="774"/>
      <c r="I40" s="774"/>
      <c r="J40" s="774"/>
      <c r="K40" s="775"/>
      <c r="R40" s="770"/>
      <c r="S40" s="771"/>
      <c r="T40" s="771"/>
      <c r="U40" s="772"/>
      <c r="V40" s="773"/>
      <c r="W40" s="774"/>
      <c r="X40" s="774"/>
      <c r="Y40" s="774"/>
      <c r="Z40" s="774"/>
      <c r="AA40" s="774"/>
      <c r="AB40" s="775"/>
      <c r="AI40" s="770"/>
      <c r="AJ40" s="771"/>
      <c r="AK40" s="771"/>
      <c r="AL40" s="772"/>
      <c r="AM40" s="773"/>
      <c r="AN40" s="774"/>
      <c r="AO40" s="774"/>
      <c r="AP40" s="774"/>
      <c r="AQ40" s="774"/>
      <c r="AR40" s="774"/>
      <c r="AS40" s="775"/>
      <c r="AZ40" s="770"/>
      <c r="BA40" s="771"/>
      <c r="BB40" s="771"/>
      <c r="BC40" s="772"/>
      <c r="BD40" s="773"/>
      <c r="BE40" s="774"/>
      <c r="BF40" s="774"/>
      <c r="BG40" s="774"/>
      <c r="BH40" s="774"/>
      <c r="BI40" s="774"/>
      <c r="BJ40" s="775"/>
      <c r="BQ40" s="770"/>
      <c r="BR40" s="771"/>
      <c r="BS40" s="771"/>
      <c r="BT40" s="772"/>
      <c r="BU40" s="773"/>
      <c r="BV40" s="774"/>
      <c r="BW40" s="774"/>
      <c r="BX40" s="774"/>
      <c r="BY40" s="774"/>
      <c r="BZ40" s="774"/>
      <c r="CA40" s="775"/>
      <c r="CH40" s="770"/>
      <c r="CI40" s="771"/>
      <c r="CJ40" s="771"/>
      <c r="CK40" s="772"/>
      <c r="CL40" s="773"/>
      <c r="CM40" s="774"/>
      <c r="CN40" s="774"/>
      <c r="CO40" s="774"/>
      <c r="CP40" s="774"/>
      <c r="CQ40" s="774"/>
      <c r="CR40" s="775"/>
      <c r="CY40" s="770"/>
      <c r="CZ40" s="771"/>
      <c r="DA40" s="771"/>
      <c r="DB40" s="772"/>
      <c r="DC40" s="773"/>
      <c r="DD40" s="774"/>
      <c r="DE40" s="774"/>
      <c r="DF40" s="774"/>
      <c r="DG40" s="774"/>
      <c r="DH40" s="774"/>
      <c r="DI40" s="775"/>
      <c r="DP40" s="770"/>
      <c r="DQ40" s="771"/>
      <c r="DR40" s="771"/>
      <c r="DS40" s="772"/>
      <c r="DT40" s="773"/>
      <c r="DU40" s="774"/>
      <c r="DV40" s="774"/>
      <c r="DW40" s="774"/>
      <c r="DX40" s="774"/>
      <c r="DY40" s="774"/>
      <c r="DZ40" s="775"/>
      <c r="EG40" s="770"/>
      <c r="EH40" s="771"/>
      <c r="EI40" s="771"/>
      <c r="EJ40" s="772"/>
      <c r="EK40" s="773"/>
      <c r="EL40" s="774"/>
      <c r="EM40" s="774"/>
      <c r="EN40" s="774"/>
      <c r="EO40" s="774"/>
      <c r="EP40" s="774"/>
      <c r="EQ40" s="775"/>
      <c r="EX40" s="770"/>
      <c r="EY40" s="771"/>
      <c r="EZ40" s="771"/>
      <c r="FA40" s="772"/>
      <c r="FB40" s="773"/>
      <c r="FC40" s="774"/>
      <c r="FD40" s="774"/>
      <c r="FE40" s="774"/>
      <c r="FF40" s="774"/>
      <c r="FG40" s="774"/>
      <c r="FH40" s="775"/>
    </row>
    <row r="41" spans="4:157" ht="13.5" thickBot="1">
      <c r="D41" s="5"/>
      <c r="U41" s="5"/>
      <c r="AL41" s="5"/>
      <c r="BC41" s="5"/>
      <c r="BT41" s="5"/>
      <c r="CK41" s="5"/>
      <c r="DB41" s="5"/>
      <c r="DS41" s="5"/>
      <c r="EJ41" s="5"/>
      <c r="FA41" s="5"/>
    </row>
    <row r="42" spans="4:164" ht="13.5" thickBot="1">
      <c r="D42" s="7"/>
      <c r="E42" s="107" t="s">
        <v>1</v>
      </c>
      <c r="F42" s="108">
        <f>IF(E16="","",E16)</f>
      </c>
      <c r="G42" s="108"/>
      <c r="H42" s="109" t="s">
        <v>16</v>
      </c>
      <c r="I42" s="108"/>
      <c r="J42" s="110">
        <f>IF(E17="","",E17)</f>
      </c>
      <c r="K42" s="6"/>
      <c r="U42" s="7"/>
      <c r="V42" s="107" t="s">
        <v>1</v>
      </c>
      <c r="W42" s="108">
        <f>IF(V16="","",V16)</f>
      </c>
      <c r="X42" s="108"/>
      <c r="Y42" s="109" t="s">
        <v>16</v>
      </c>
      <c r="Z42" s="108"/>
      <c r="AA42" s="110">
        <f>IF(V17="","",V17)</f>
      </c>
      <c r="AB42" s="6"/>
      <c r="AL42" s="7"/>
      <c r="AM42" s="107" t="s">
        <v>1</v>
      </c>
      <c r="AN42" s="108">
        <f>IF(AM16="","",AM16)</f>
      </c>
      <c r="AO42" s="108"/>
      <c r="AP42" s="109" t="s">
        <v>16</v>
      </c>
      <c r="AQ42" s="108"/>
      <c r="AR42" s="110">
        <f>IF(AM17="","",AM17)</f>
      </c>
      <c r="AS42" s="6"/>
      <c r="BC42" s="7"/>
      <c r="BD42" s="107" t="s">
        <v>1</v>
      </c>
      <c r="BE42" s="108">
        <f>IF(BD16="","",BD16)</f>
      </c>
      <c r="BF42" s="108"/>
      <c r="BG42" s="109" t="s">
        <v>16</v>
      </c>
      <c r="BH42" s="108"/>
      <c r="BI42" s="110">
        <f>IF(BD17="","",BD17)</f>
      </c>
      <c r="BJ42" s="6"/>
      <c r="BT42" s="7"/>
      <c r="BU42" s="107" t="s">
        <v>1</v>
      </c>
      <c r="BV42" s="108">
        <f>IF(BU16="","",BU16)</f>
      </c>
      <c r="BW42" s="108"/>
      <c r="BX42" s="109" t="s">
        <v>16</v>
      </c>
      <c r="BY42" s="108"/>
      <c r="BZ42" s="110">
        <f>IF(BU17="","",BU17)</f>
      </c>
      <c r="CA42" s="6"/>
      <c r="CK42" s="7"/>
      <c r="CL42" s="107" t="s">
        <v>1</v>
      </c>
      <c r="CM42" s="108">
        <f>IF(CL16="","",CL16)</f>
      </c>
      <c r="CN42" s="108"/>
      <c r="CO42" s="109" t="s">
        <v>16</v>
      </c>
      <c r="CP42" s="108"/>
      <c r="CQ42" s="110">
        <f>IF(CL17="","",CL17)</f>
      </c>
      <c r="CR42" s="6"/>
      <c r="DB42" s="7"/>
      <c r="DC42" s="107" t="s">
        <v>1</v>
      </c>
      <c r="DD42" s="108">
        <f>IF(DC16="","",DC16)</f>
      </c>
      <c r="DE42" s="108"/>
      <c r="DF42" s="109" t="s">
        <v>16</v>
      </c>
      <c r="DG42" s="108"/>
      <c r="DH42" s="110">
        <f>IF(DC17="","",DC17)</f>
      </c>
      <c r="DI42" s="6"/>
      <c r="DS42" s="7"/>
      <c r="DT42" s="107" t="s">
        <v>1</v>
      </c>
      <c r="DU42" s="108">
        <f>IF(DT16="","",DT16)</f>
      </c>
      <c r="DV42" s="108"/>
      <c r="DW42" s="109" t="s">
        <v>16</v>
      </c>
      <c r="DX42" s="108"/>
      <c r="DY42" s="110">
        <f>IF(DT17="","",DT17)</f>
      </c>
      <c r="DZ42" s="6"/>
      <c r="EJ42" s="7"/>
      <c r="EK42" s="107" t="s">
        <v>1</v>
      </c>
      <c r="EL42" s="108">
        <f>IF(EK16="","",EK16)</f>
      </c>
      <c r="EM42" s="108"/>
      <c r="EN42" s="109" t="s">
        <v>16</v>
      </c>
      <c r="EO42" s="108"/>
      <c r="EP42" s="110">
        <f>IF(EK17="","",EK17)</f>
      </c>
      <c r="EQ42" s="6"/>
      <c r="FA42" s="7"/>
      <c r="FB42" s="107" t="s">
        <v>1</v>
      </c>
      <c r="FC42" s="108">
        <f>IF(FB16="","",FB16)</f>
      </c>
      <c r="FD42" s="108"/>
      <c r="FE42" s="109" t="s">
        <v>16</v>
      </c>
      <c r="FF42" s="108"/>
      <c r="FG42" s="110">
        <f>IF(FB17="","",FB17)</f>
      </c>
      <c r="FH42" s="6"/>
    </row>
    <row r="43" spans="1:169" ht="30.75" customHeight="1" thickBot="1">
      <c r="A43" s="23" t="s">
        <v>89</v>
      </c>
      <c r="B43" s="21"/>
      <c r="C43" s="21"/>
      <c r="D43" s="21"/>
      <c r="E43" s="28"/>
      <c r="F43" s="28"/>
      <c r="G43" s="28"/>
      <c r="H43" s="28"/>
      <c r="I43" s="28"/>
      <c r="J43" s="28"/>
      <c r="K43" s="21"/>
      <c r="L43" s="21"/>
      <c r="M43" s="21"/>
      <c r="N43" s="21"/>
      <c r="O43" s="21"/>
      <c r="P43" s="16"/>
      <c r="R43" s="23" t="s">
        <v>89</v>
      </c>
      <c r="S43" s="21"/>
      <c r="T43" s="21"/>
      <c r="U43" s="21"/>
      <c r="V43" s="28"/>
      <c r="W43" s="28"/>
      <c r="X43" s="28"/>
      <c r="Y43" s="28"/>
      <c r="Z43" s="28"/>
      <c r="AA43" s="28"/>
      <c r="AB43" s="21"/>
      <c r="AC43" s="21"/>
      <c r="AD43" s="21"/>
      <c r="AE43" s="21"/>
      <c r="AF43" s="21"/>
      <c r="AG43" s="16"/>
      <c r="AI43" s="23" t="s">
        <v>89</v>
      </c>
      <c r="AJ43" s="21"/>
      <c r="AK43" s="21"/>
      <c r="AL43" s="21"/>
      <c r="AM43" s="28"/>
      <c r="AN43" s="28"/>
      <c r="AO43" s="28"/>
      <c r="AP43" s="28"/>
      <c r="AQ43" s="28"/>
      <c r="AR43" s="28"/>
      <c r="AS43" s="21"/>
      <c r="AT43" s="21"/>
      <c r="AU43" s="21"/>
      <c r="AV43" s="21"/>
      <c r="AW43" s="21"/>
      <c r="AX43" s="16"/>
      <c r="AZ43" s="23" t="s">
        <v>89</v>
      </c>
      <c r="BA43" s="21"/>
      <c r="BB43" s="21"/>
      <c r="BC43" s="21"/>
      <c r="BD43" s="28"/>
      <c r="BE43" s="28"/>
      <c r="BF43" s="28"/>
      <c r="BG43" s="28"/>
      <c r="BH43" s="28"/>
      <c r="BI43" s="28"/>
      <c r="BJ43" s="21"/>
      <c r="BK43" s="21"/>
      <c r="BL43" s="21"/>
      <c r="BM43" s="21"/>
      <c r="BN43" s="21"/>
      <c r="BO43" s="16"/>
      <c r="BQ43" s="23" t="s">
        <v>89</v>
      </c>
      <c r="BR43" s="21"/>
      <c r="BS43" s="21"/>
      <c r="BT43" s="21"/>
      <c r="BU43" s="28"/>
      <c r="BV43" s="28"/>
      <c r="BW43" s="28"/>
      <c r="BX43" s="28"/>
      <c r="BY43" s="28"/>
      <c r="BZ43" s="28"/>
      <c r="CA43" s="21"/>
      <c r="CB43" s="21"/>
      <c r="CC43" s="21"/>
      <c r="CD43" s="21"/>
      <c r="CE43" s="21"/>
      <c r="CF43" s="16"/>
      <c r="CH43" s="23" t="s">
        <v>89</v>
      </c>
      <c r="CI43" s="21"/>
      <c r="CJ43" s="21"/>
      <c r="CK43" s="21"/>
      <c r="CL43" s="28"/>
      <c r="CM43" s="28"/>
      <c r="CN43" s="28"/>
      <c r="CO43" s="28"/>
      <c r="CP43" s="28"/>
      <c r="CQ43" s="28"/>
      <c r="CR43" s="21"/>
      <c r="CS43" s="21"/>
      <c r="CT43" s="21"/>
      <c r="CU43" s="21"/>
      <c r="CV43" s="21"/>
      <c r="CW43" s="16"/>
      <c r="CY43" s="23" t="s">
        <v>89</v>
      </c>
      <c r="CZ43" s="21"/>
      <c r="DA43" s="21"/>
      <c r="DB43" s="21"/>
      <c r="DC43" s="28"/>
      <c r="DD43" s="28"/>
      <c r="DE43" s="28"/>
      <c r="DF43" s="28"/>
      <c r="DG43" s="28"/>
      <c r="DH43" s="28"/>
      <c r="DI43" s="21"/>
      <c r="DJ43" s="21"/>
      <c r="DK43" s="21"/>
      <c r="DL43" s="21"/>
      <c r="DM43" s="21"/>
      <c r="DN43" s="16"/>
      <c r="DP43" s="23" t="s">
        <v>89</v>
      </c>
      <c r="DQ43" s="21"/>
      <c r="DR43" s="21"/>
      <c r="DS43" s="21"/>
      <c r="DT43" s="28"/>
      <c r="DU43" s="28"/>
      <c r="DV43" s="28"/>
      <c r="DW43" s="28"/>
      <c r="DX43" s="28"/>
      <c r="DY43" s="28"/>
      <c r="DZ43" s="21"/>
      <c r="EA43" s="21"/>
      <c r="EB43" s="21"/>
      <c r="EC43" s="21"/>
      <c r="ED43" s="21"/>
      <c r="EE43" s="16"/>
      <c r="EG43" s="23" t="s">
        <v>89</v>
      </c>
      <c r="EH43" s="21"/>
      <c r="EI43" s="21"/>
      <c r="EJ43" s="21"/>
      <c r="EK43" s="28"/>
      <c r="EL43" s="28"/>
      <c r="EM43" s="28"/>
      <c r="EN43" s="28"/>
      <c r="EO43" s="28"/>
      <c r="EP43" s="28"/>
      <c r="EQ43" s="21"/>
      <c r="ER43" s="21"/>
      <c r="ES43" s="21"/>
      <c r="ET43" s="21"/>
      <c r="EU43" s="21"/>
      <c r="EV43" s="16"/>
      <c r="EX43" s="23" t="s">
        <v>89</v>
      </c>
      <c r="EY43" s="21"/>
      <c r="EZ43" s="21"/>
      <c r="FA43" s="21"/>
      <c r="FB43" s="28"/>
      <c r="FC43" s="28"/>
      <c r="FD43" s="28"/>
      <c r="FE43" s="28"/>
      <c r="FF43" s="28"/>
      <c r="FG43" s="28"/>
      <c r="FH43" s="21"/>
      <c r="FI43" s="21"/>
      <c r="FJ43" s="21"/>
      <c r="FK43" s="21"/>
      <c r="FL43" s="21"/>
      <c r="FM43" s="16"/>
    </row>
    <row r="44" spans="1:169" ht="15" customHeight="1">
      <c r="A44" s="697"/>
      <c r="B44" s="698"/>
      <c r="C44" s="698"/>
      <c r="D44" s="698"/>
      <c r="E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44" s="641"/>
      <c r="G44" s="641"/>
      <c r="H44" s="641"/>
      <c r="I44" s="641"/>
      <c r="J44" s="642"/>
      <c r="K44" s="731" t="str">
        <f>IF(E44="Modtagekontrol og Baseline dokumenteres på anden vis","Statuskontrol dokumenteres på anden vis","Statuskontrol")</f>
        <v>Statuskontrol</v>
      </c>
      <c r="L44" s="732"/>
      <c r="M44" s="732"/>
      <c r="N44" s="732"/>
      <c r="O44" s="732"/>
      <c r="P44" s="733"/>
      <c r="R44" s="697"/>
      <c r="S44" s="698"/>
      <c r="T44" s="698"/>
      <c r="U44" s="699"/>
      <c r="V44" s="703" t="str">
        <f>IF(AND('Brug af Fabrikstest Billedkvali'!$D$19="Fabrikstest",'Brug af Fabrikstest Billedkvali'!$D$35="Fabrikstest"),"Modtagekontrol og Baseline dokumenteres på anden vis",IF('Brug af Fabrikstest Billedkvali'!$D$19="Fabrikstest","Baseline","Modtagekontrol og Baseline"))</f>
        <v>Modtagekontrol og Baseline</v>
      </c>
      <c r="W44" s="641"/>
      <c r="X44" s="641"/>
      <c r="Y44" s="641"/>
      <c r="Z44" s="641"/>
      <c r="AA44" s="642"/>
      <c r="AB44" s="731" t="str">
        <f>IF(V44="Modtagekontrol og Baseline dokumenteres på anden vis","Statuskontrol dokumenteres på anden vis","Statuskontrol")</f>
        <v>Statuskontrol</v>
      </c>
      <c r="AC44" s="732"/>
      <c r="AD44" s="732"/>
      <c r="AE44" s="732"/>
      <c r="AF44" s="732"/>
      <c r="AG44" s="733"/>
      <c r="AI44" s="697"/>
      <c r="AJ44" s="698"/>
      <c r="AK44" s="698"/>
      <c r="AL44" s="699"/>
      <c r="AM44" s="703" t="str">
        <f>IF(AND('Brug af Fabrikstest Billedkvali'!$D$19="Fabrikstest",'Brug af Fabrikstest Billedkvali'!$D$35="Fabrikstest"),"Modtagekontrol og Baseline dokumenteres på anden vis",IF('Brug af Fabrikstest Billedkvali'!$D$19="Fabrikstest","Baseline","Modtagekontrol og Baseline"))</f>
        <v>Modtagekontrol og Baseline</v>
      </c>
      <c r="AN44" s="641"/>
      <c r="AO44" s="641"/>
      <c r="AP44" s="641"/>
      <c r="AQ44" s="641"/>
      <c r="AR44" s="642"/>
      <c r="AS44" s="731" t="str">
        <f>IF(AM44="Modtagekontrol og Baseline dokumenteres på anden vis","Statuskontrol dokumenteres på anden vis","Statuskontrol")</f>
        <v>Statuskontrol</v>
      </c>
      <c r="AT44" s="732"/>
      <c r="AU44" s="732"/>
      <c r="AV44" s="732"/>
      <c r="AW44" s="732"/>
      <c r="AX44" s="733"/>
      <c r="AZ44" s="697"/>
      <c r="BA44" s="698"/>
      <c r="BB44" s="698"/>
      <c r="BC44" s="699"/>
      <c r="BD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E44" s="641"/>
      <c r="BF44" s="641"/>
      <c r="BG44" s="641"/>
      <c r="BH44" s="641"/>
      <c r="BI44" s="642"/>
      <c r="BJ44" s="731" t="str">
        <f>IF(BD44="Modtagekontrol og Baseline dokumenteres på anden vis","Statuskontrol dokumenteres på anden vis","Statuskontrol")</f>
        <v>Statuskontrol</v>
      </c>
      <c r="BK44" s="732"/>
      <c r="BL44" s="732"/>
      <c r="BM44" s="732"/>
      <c r="BN44" s="732"/>
      <c r="BO44" s="733"/>
      <c r="BQ44" s="697"/>
      <c r="BR44" s="698"/>
      <c r="BS44" s="698"/>
      <c r="BT44" s="699"/>
      <c r="BU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V44" s="641"/>
      <c r="BW44" s="641"/>
      <c r="BX44" s="641"/>
      <c r="BY44" s="641"/>
      <c r="BZ44" s="642"/>
      <c r="CA44" s="731" t="str">
        <f>IF(BU44="Modtagekontrol og Baseline dokumenteres på anden vis","Statuskontrol dokumenteres på anden vis","Statuskontrol")</f>
        <v>Statuskontrol</v>
      </c>
      <c r="CB44" s="732"/>
      <c r="CC44" s="732"/>
      <c r="CD44" s="732"/>
      <c r="CE44" s="732"/>
      <c r="CF44" s="733"/>
      <c r="CH44" s="697"/>
      <c r="CI44" s="698"/>
      <c r="CJ44" s="698"/>
      <c r="CK44" s="699"/>
      <c r="CL44" s="703" t="str">
        <f>IF(AND('Brug af Fabrikstest Billedkvali'!$D$19="Fabrikstest",'Brug af Fabrikstest Billedkvali'!$D$35="Fabrikstest"),"Modtagekontrol og Baseline dokumenteres på anden vis",IF('Brug af Fabrikstest Billedkvali'!$D$19="Fabrikstest","Baseline","Modtagekontrol og Baseline"))</f>
        <v>Modtagekontrol og Baseline</v>
      </c>
      <c r="CM44" s="641"/>
      <c r="CN44" s="641"/>
      <c r="CO44" s="641"/>
      <c r="CP44" s="641"/>
      <c r="CQ44" s="642"/>
      <c r="CR44" s="731" t="str">
        <f>IF(CL44="Modtagekontrol og Baseline dokumenteres på anden vis","Statuskontrol dokumenteres på anden vis","Statuskontrol")</f>
        <v>Statuskontrol</v>
      </c>
      <c r="CS44" s="732"/>
      <c r="CT44" s="732"/>
      <c r="CU44" s="732"/>
      <c r="CV44" s="732"/>
      <c r="CW44" s="733"/>
      <c r="CY44" s="697"/>
      <c r="CZ44" s="698"/>
      <c r="DA44" s="698"/>
      <c r="DB44" s="699"/>
      <c r="DC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D44" s="641"/>
      <c r="DE44" s="641"/>
      <c r="DF44" s="641"/>
      <c r="DG44" s="641"/>
      <c r="DH44" s="642"/>
      <c r="DI44" s="731" t="str">
        <f>IF(DC44="Modtagekontrol og Baseline dokumenteres på anden vis","Statuskontrol dokumenteres på anden vis","Statuskontrol")</f>
        <v>Statuskontrol</v>
      </c>
      <c r="DJ44" s="732"/>
      <c r="DK44" s="732"/>
      <c r="DL44" s="732"/>
      <c r="DM44" s="732"/>
      <c r="DN44" s="733"/>
      <c r="DP44" s="697"/>
      <c r="DQ44" s="698"/>
      <c r="DR44" s="698"/>
      <c r="DS44" s="699"/>
      <c r="DT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U44" s="641"/>
      <c r="DV44" s="641"/>
      <c r="DW44" s="641"/>
      <c r="DX44" s="641"/>
      <c r="DY44" s="642"/>
      <c r="DZ44" s="731" t="str">
        <f>IF(DT44="Modtagekontrol og Baseline dokumenteres på anden vis","Statuskontrol dokumenteres på anden vis","Statuskontrol")</f>
        <v>Statuskontrol</v>
      </c>
      <c r="EA44" s="732"/>
      <c r="EB44" s="732"/>
      <c r="EC44" s="732"/>
      <c r="ED44" s="732"/>
      <c r="EE44" s="733"/>
      <c r="EG44" s="697"/>
      <c r="EH44" s="698"/>
      <c r="EI44" s="698"/>
      <c r="EJ44" s="699"/>
      <c r="EK44" s="703" t="str">
        <f>IF(AND('Brug af Fabrikstest Billedkvali'!$D$19="Fabrikstest",'Brug af Fabrikstest Billedkvali'!$D$35="Fabrikstest"),"Modtagekontrol og Baseline dokumenteres på anden vis",IF('Brug af Fabrikstest Billedkvali'!$D$19="Fabrikstest","Baseline","Modtagekontrol og Baseline"))</f>
        <v>Modtagekontrol og Baseline</v>
      </c>
      <c r="EL44" s="641"/>
      <c r="EM44" s="641"/>
      <c r="EN44" s="641"/>
      <c r="EO44" s="641"/>
      <c r="EP44" s="642"/>
      <c r="EQ44" s="731" t="str">
        <f>IF(EK44="Modtagekontrol og Baseline dokumenteres på anden vis","Statuskontrol dokumenteres på anden vis","Statuskontrol")</f>
        <v>Statuskontrol</v>
      </c>
      <c r="ER44" s="732"/>
      <c r="ES44" s="732"/>
      <c r="ET44" s="732"/>
      <c r="EU44" s="732"/>
      <c r="EV44" s="733"/>
      <c r="EX44" s="697"/>
      <c r="EY44" s="698"/>
      <c r="EZ44" s="698"/>
      <c r="FA44" s="699"/>
      <c r="FB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C44" s="641"/>
      <c r="FD44" s="641"/>
      <c r="FE44" s="641"/>
      <c r="FF44" s="641"/>
      <c r="FG44" s="642"/>
      <c r="FH44" s="731" t="str">
        <f>IF(FB44="Modtagekontrol og Baseline dokumenteres på anden vis","Statuskontrol dokumenteres på anden vis","Statuskontrol")</f>
        <v>Statuskontrol</v>
      </c>
      <c r="FI44" s="732"/>
      <c r="FJ44" s="732"/>
      <c r="FK44" s="732"/>
      <c r="FL44" s="732"/>
      <c r="FM44" s="733"/>
    </row>
    <row r="45" spans="1:169" ht="15" customHeight="1">
      <c r="A45" s="700"/>
      <c r="B45" s="701"/>
      <c r="C45" s="701"/>
      <c r="D45" s="701"/>
      <c r="E45" s="643"/>
      <c r="F45" s="644"/>
      <c r="G45" s="644"/>
      <c r="H45" s="644"/>
      <c r="I45" s="644"/>
      <c r="J45" s="645"/>
      <c r="K45" s="734"/>
      <c r="L45" s="735"/>
      <c r="M45" s="735"/>
      <c r="N45" s="735"/>
      <c r="O45" s="735"/>
      <c r="P45" s="736"/>
      <c r="R45" s="700"/>
      <c r="S45" s="701"/>
      <c r="T45" s="701"/>
      <c r="U45" s="702"/>
      <c r="V45" s="643"/>
      <c r="W45" s="644"/>
      <c r="X45" s="644"/>
      <c r="Y45" s="644"/>
      <c r="Z45" s="644"/>
      <c r="AA45" s="645"/>
      <c r="AB45" s="734"/>
      <c r="AC45" s="735"/>
      <c r="AD45" s="735"/>
      <c r="AE45" s="735"/>
      <c r="AF45" s="735"/>
      <c r="AG45" s="736"/>
      <c r="AI45" s="700"/>
      <c r="AJ45" s="701"/>
      <c r="AK45" s="701"/>
      <c r="AL45" s="702"/>
      <c r="AM45" s="643"/>
      <c r="AN45" s="644"/>
      <c r="AO45" s="644"/>
      <c r="AP45" s="644"/>
      <c r="AQ45" s="644"/>
      <c r="AR45" s="645"/>
      <c r="AS45" s="734"/>
      <c r="AT45" s="735"/>
      <c r="AU45" s="735"/>
      <c r="AV45" s="735"/>
      <c r="AW45" s="735"/>
      <c r="AX45" s="736"/>
      <c r="AZ45" s="700"/>
      <c r="BA45" s="701"/>
      <c r="BB45" s="701"/>
      <c r="BC45" s="702"/>
      <c r="BD45" s="643"/>
      <c r="BE45" s="644"/>
      <c r="BF45" s="644"/>
      <c r="BG45" s="644"/>
      <c r="BH45" s="644"/>
      <c r="BI45" s="645"/>
      <c r="BJ45" s="734"/>
      <c r="BK45" s="735"/>
      <c r="BL45" s="735"/>
      <c r="BM45" s="735"/>
      <c r="BN45" s="735"/>
      <c r="BO45" s="736"/>
      <c r="BQ45" s="700"/>
      <c r="BR45" s="701"/>
      <c r="BS45" s="701"/>
      <c r="BT45" s="702"/>
      <c r="BU45" s="643"/>
      <c r="BV45" s="644"/>
      <c r="BW45" s="644"/>
      <c r="BX45" s="644"/>
      <c r="BY45" s="644"/>
      <c r="BZ45" s="645"/>
      <c r="CA45" s="734"/>
      <c r="CB45" s="735"/>
      <c r="CC45" s="735"/>
      <c r="CD45" s="735"/>
      <c r="CE45" s="735"/>
      <c r="CF45" s="736"/>
      <c r="CH45" s="700"/>
      <c r="CI45" s="701"/>
      <c r="CJ45" s="701"/>
      <c r="CK45" s="702"/>
      <c r="CL45" s="643"/>
      <c r="CM45" s="644"/>
      <c r="CN45" s="644"/>
      <c r="CO45" s="644"/>
      <c r="CP45" s="644"/>
      <c r="CQ45" s="645"/>
      <c r="CR45" s="734"/>
      <c r="CS45" s="735"/>
      <c r="CT45" s="735"/>
      <c r="CU45" s="735"/>
      <c r="CV45" s="735"/>
      <c r="CW45" s="736"/>
      <c r="CY45" s="700"/>
      <c r="CZ45" s="701"/>
      <c r="DA45" s="701"/>
      <c r="DB45" s="702"/>
      <c r="DC45" s="643"/>
      <c r="DD45" s="644"/>
      <c r="DE45" s="644"/>
      <c r="DF45" s="644"/>
      <c r="DG45" s="644"/>
      <c r="DH45" s="645"/>
      <c r="DI45" s="734"/>
      <c r="DJ45" s="735"/>
      <c r="DK45" s="735"/>
      <c r="DL45" s="735"/>
      <c r="DM45" s="735"/>
      <c r="DN45" s="736"/>
      <c r="DP45" s="700"/>
      <c r="DQ45" s="701"/>
      <c r="DR45" s="701"/>
      <c r="DS45" s="702"/>
      <c r="DT45" s="643"/>
      <c r="DU45" s="644"/>
      <c r="DV45" s="644"/>
      <c r="DW45" s="644"/>
      <c r="DX45" s="644"/>
      <c r="DY45" s="645"/>
      <c r="DZ45" s="734"/>
      <c r="EA45" s="735"/>
      <c r="EB45" s="735"/>
      <c r="EC45" s="735"/>
      <c r="ED45" s="735"/>
      <c r="EE45" s="736"/>
      <c r="EG45" s="700"/>
      <c r="EH45" s="701"/>
      <c r="EI45" s="701"/>
      <c r="EJ45" s="702"/>
      <c r="EK45" s="643"/>
      <c r="EL45" s="644"/>
      <c r="EM45" s="644"/>
      <c r="EN45" s="644"/>
      <c r="EO45" s="644"/>
      <c r="EP45" s="645"/>
      <c r="EQ45" s="734"/>
      <c r="ER45" s="735"/>
      <c r="ES45" s="735"/>
      <c r="ET45" s="735"/>
      <c r="EU45" s="735"/>
      <c r="EV45" s="736"/>
      <c r="EX45" s="700"/>
      <c r="EY45" s="701"/>
      <c r="EZ45" s="701"/>
      <c r="FA45" s="702"/>
      <c r="FB45" s="643"/>
      <c r="FC45" s="644"/>
      <c r="FD45" s="644"/>
      <c r="FE45" s="644"/>
      <c r="FF45" s="644"/>
      <c r="FG45" s="645"/>
      <c r="FH45" s="734"/>
      <c r="FI45" s="735"/>
      <c r="FJ45" s="735"/>
      <c r="FK45" s="735"/>
      <c r="FL45" s="735"/>
      <c r="FM45" s="736"/>
    </row>
    <row r="46" spans="1:169" ht="15" customHeight="1">
      <c r="A46" s="728"/>
      <c r="B46" s="729"/>
      <c r="C46" s="729"/>
      <c r="D46" s="729"/>
      <c r="E46" s="737" t="s">
        <v>48</v>
      </c>
      <c r="F46" s="738"/>
      <c r="G46" s="738"/>
      <c r="H46" s="738"/>
      <c r="I46" s="738"/>
      <c r="J46" s="739"/>
      <c r="K46" s="734" t="s">
        <v>48</v>
      </c>
      <c r="L46" s="735"/>
      <c r="M46" s="735"/>
      <c r="N46" s="735"/>
      <c r="O46" s="735"/>
      <c r="P46" s="736"/>
      <c r="R46" s="728"/>
      <c r="S46" s="729"/>
      <c r="T46" s="729"/>
      <c r="U46" s="730"/>
      <c r="V46" s="737" t="s">
        <v>48</v>
      </c>
      <c r="W46" s="738"/>
      <c r="X46" s="738"/>
      <c r="Y46" s="738"/>
      <c r="Z46" s="738"/>
      <c r="AA46" s="739"/>
      <c r="AB46" s="734" t="s">
        <v>48</v>
      </c>
      <c r="AC46" s="735"/>
      <c r="AD46" s="735"/>
      <c r="AE46" s="735"/>
      <c r="AF46" s="735"/>
      <c r="AG46" s="736"/>
      <c r="AI46" s="728"/>
      <c r="AJ46" s="729"/>
      <c r="AK46" s="729"/>
      <c r="AL46" s="730"/>
      <c r="AM46" s="737" t="s">
        <v>48</v>
      </c>
      <c r="AN46" s="738"/>
      <c r="AO46" s="738"/>
      <c r="AP46" s="738"/>
      <c r="AQ46" s="738"/>
      <c r="AR46" s="739"/>
      <c r="AS46" s="734" t="s">
        <v>48</v>
      </c>
      <c r="AT46" s="735"/>
      <c r="AU46" s="735"/>
      <c r="AV46" s="735"/>
      <c r="AW46" s="735"/>
      <c r="AX46" s="736"/>
      <c r="AZ46" s="728"/>
      <c r="BA46" s="729"/>
      <c r="BB46" s="729"/>
      <c r="BC46" s="730"/>
      <c r="BD46" s="737" t="s">
        <v>48</v>
      </c>
      <c r="BE46" s="738"/>
      <c r="BF46" s="738"/>
      <c r="BG46" s="738"/>
      <c r="BH46" s="738"/>
      <c r="BI46" s="739"/>
      <c r="BJ46" s="734" t="s">
        <v>48</v>
      </c>
      <c r="BK46" s="735"/>
      <c r="BL46" s="735"/>
      <c r="BM46" s="735"/>
      <c r="BN46" s="735"/>
      <c r="BO46" s="736"/>
      <c r="BQ46" s="728"/>
      <c r="BR46" s="729"/>
      <c r="BS46" s="729"/>
      <c r="BT46" s="730"/>
      <c r="BU46" s="737" t="s">
        <v>48</v>
      </c>
      <c r="BV46" s="738"/>
      <c r="BW46" s="738"/>
      <c r="BX46" s="738"/>
      <c r="BY46" s="738"/>
      <c r="BZ46" s="739"/>
      <c r="CA46" s="734" t="s">
        <v>48</v>
      </c>
      <c r="CB46" s="735"/>
      <c r="CC46" s="735"/>
      <c r="CD46" s="735"/>
      <c r="CE46" s="735"/>
      <c r="CF46" s="736"/>
      <c r="CH46" s="728"/>
      <c r="CI46" s="729"/>
      <c r="CJ46" s="729"/>
      <c r="CK46" s="730"/>
      <c r="CL46" s="737" t="s">
        <v>48</v>
      </c>
      <c r="CM46" s="738"/>
      <c r="CN46" s="738"/>
      <c r="CO46" s="738"/>
      <c r="CP46" s="738"/>
      <c r="CQ46" s="739"/>
      <c r="CR46" s="734" t="s">
        <v>48</v>
      </c>
      <c r="CS46" s="735"/>
      <c r="CT46" s="735"/>
      <c r="CU46" s="735"/>
      <c r="CV46" s="735"/>
      <c r="CW46" s="736"/>
      <c r="CY46" s="728"/>
      <c r="CZ46" s="729"/>
      <c r="DA46" s="729"/>
      <c r="DB46" s="730"/>
      <c r="DC46" s="737" t="s">
        <v>48</v>
      </c>
      <c r="DD46" s="738"/>
      <c r="DE46" s="738"/>
      <c r="DF46" s="738"/>
      <c r="DG46" s="738"/>
      <c r="DH46" s="739"/>
      <c r="DI46" s="734" t="s">
        <v>48</v>
      </c>
      <c r="DJ46" s="735"/>
      <c r="DK46" s="735"/>
      <c r="DL46" s="735"/>
      <c r="DM46" s="735"/>
      <c r="DN46" s="736"/>
      <c r="DP46" s="728"/>
      <c r="DQ46" s="729"/>
      <c r="DR46" s="729"/>
      <c r="DS46" s="730"/>
      <c r="DT46" s="737" t="s">
        <v>48</v>
      </c>
      <c r="DU46" s="738"/>
      <c r="DV46" s="738"/>
      <c r="DW46" s="738"/>
      <c r="DX46" s="738"/>
      <c r="DY46" s="739"/>
      <c r="DZ46" s="734" t="s">
        <v>48</v>
      </c>
      <c r="EA46" s="735"/>
      <c r="EB46" s="735"/>
      <c r="EC46" s="735"/>
      <c r="ED46" s="735"/>
      <c r="EE46" s="736"/>
      <c r="EG46" s="728"/>
      <c r="EH46" s="729"/>
      <c r="EI46" s="729"/>
      <c r="EJ46" s="730"/>
      <c r="EK46" s="737" t="s">
        <v>48</v>
      </c>
      <c r="EL46" s="738"/>
      <c r="EM46" s="738"/>
      <c r="EN46" s="738"/>
      <c r="EO46" s="738"/>
      <c r="EP46" s="739"/>
      <c r="EQ46" s="734" t="s">
        <v>48</v>
      </c>
      <c r="ER46" s="735"/>
      <c r="ES46" s="735"/>
      <c r="ET46" s="735"/>
      <c r="EU46" s="735"/>
      <c r="EV46" s="736"/>
      <c r="EX46" s="728"/>
      <c r="EY46" s="729"/>
      <c r="EZ46" s="729"/>
      <c r="FA46" s="730"/>
      <c r="FB46" s="737" t="s">
        <v>48</v>
      </c>
      <c r="FC46" s="738"/>
      <c r="FD46" s="738"/>
      <c r="FE46" s="738"/>
      <c r="FF46" s="738"/>
      <c r="FG46" s="739"/>
      <c r="FH46" s="734" t="s">
        <v>48</v>
      </c>
      <c r="FI46" s="735"/>
      <c r="FJ46" s="735"/>
      <c r="FK46" s="735"/>
      <c r="FL46" s="735"/>
      <c r="FM46" s="736"/>
    </row>
    <row r="47" spans="1:169" ht="15" customHeight="1" thickBot="1">
      <c r="A47" s="803" t="s">
        <v>70</v>
      </c>
      <c r="B47" s="804"/>
      <c r="C47" s="804"/>
      <c r="D47" s="805"/>
      <c r="E47" s="719"/>
      <c r="F47" s="720"/>
      <c r="G47" s="720"/>
      <c r="H47" s="720"/>
      <c r="I47" s="720"/>
      <c r="J47" s="721"/>
      <c r="K47" s="719"/>
      <c r="L47" s="720"/>
      <c r="M47" s="720"/>
      <c r="N47" s="720"/>
      <c r="O47" s="720"/>
      <c r="P47" s="721"/>
      <c r="R47" s="672" t="s">
        <v>70</v>
      </c>
      <c r="S47" s="717"/>
      <c r="T47" s="717"/>
      <c r="U47" s="718"/>
      <c r="V47" s="719"/>
      <c r="W47" s="720"/>
      <c r="X47" s="720"/>
      <c r="Y47" s="720"/>
      <c r="Z47" s="720"/>
      <c r="AA47" s="721"/>
      <c r="AB47" s="719"/>
      <c r="AC47" s="720"/>
      <c r="AD47" s="720"/>
      <c r="AE47" s="720"/>
      <c r="AF47" s="720"/>
      <c r="AG47" s="721"/>
      <c r="AI47" s="672" t="s">
        <v>70</v>
      </c>
      <c r="AJ47" s="717"/>
      <c r="AK47" s="717"/>
      <c r="AL47" s="718"/>
      <c r="AM47" s="719"/>
      <c r="AN47" s="720"/>
      <c r="AO47" s="720"/>
      <c r="AP47" s="720"/>
      <c r="AQ47" s="720"/>
      <c r="AR47" s="721"/>
      <c r="AS47" s="719"/>
      <c r="AT47" s="720"/>
      <c r="AU47" s="720"/>
      <c r="AV47" s="720"/>
      <c r="AW47" s="720"/>
      <c r="AX47" s="721"/>
      <c r="AZ47" s="672" t="s">
        <v>70</v>
      </c>
      <c r="BA47" s="717"/>
      <c r="BB47" s="717"/>
      <c r="BC47" s="718"/>
      <c r="BD47" s="719"/>
      <c r="BE47" s="720"/>
      <c r="BF47" s="720"/>
      <c r="BG47" s="720"/>
      <c r="BH47" s="720"/>
      <c r="BI47" s="721"/>
      <c r="BJ47" s="719"/>
      <c r="BK47" s="720"/>
      <c r="BL47" s="720"/>
      <c r="BM47" s="720"/>
      <c r="BN47" s="720"/>
      <c r="BO47" s="721"/>
      <c r="BQ47" s="672" t="s">
        <v>70</v>
      </c>
      <c r="BR47" s="717"/>
      <c r="BS47" s="717"/>
      <c r="BT47" s="718"/>
      <c r="BU47" s="719"/>
      <c r="BV47" s="720"/>
      <c r="BW47" s="720"/>
      <c r="BX47" s="720"/>
      <c r="BY47" s="720"/>
      <c r="BZ47" s="721"/>
      <c r="CA47" s="719"/>
      <c r="CB47" s="720"/>
      <c r="CC47" s="720"/>
      <c r="CD47" s="720"/>
      <c r="CE47" s="720"/>
      <c r="CF47" s="721"/>
      <c r="CH47" s="672" t="s">
        <v>70</v>
      </c>
      <c r="CI47" s="717"/>
      <c r="CJ47" s="717"/>
      <c r="CK47" s="718"/>
      <c r="CL47" s="719"/>
      <c r="CM47" s="720"/>
      <c r="CN47" s="720"/>
      <c r="CO47" s="720"/>
      <c r="CP47" s="720"/>
      <c r="CQ47" s="721"/>
      <c r="CR47" s="719"/>
      <c r="CS47" s="720"/>
      <c r="CT47" s="720"/>
      <c r="CU47" s="720"/>
      <c r="CV47" s="720"/>
      <c r="CW47" s="721"/>
      <c r="CY47" s="672" t="s">
        <v>70</v>
      </c>
      <c r="CZ47" s="717"/>
      <c r="DA47" s="717"/>
      <c r="DB47" s="718"/>
      <c r="DC47" s="719"/>
      <c r="DD47" s="720"/>
      <c r="DE47" s="720"/>
      <c r="DF47" s="720"/>
      <c r="DG47" s="720"/>
      <c r="DH47" s="721"/>
      <c r="DI47" s="719"/>
      <c r="DJ47" s="720"/>
      <c r="DK47" s="720"/>
      <c r="DL47" s="720"/>
      <c r="DM47" s="720"/>
      <c r="DN47" s="721"/>
      <c r="DP47" s="672" t="s">
        <v>70</v>
      </c>
      <c r="DQ47" s="717"/>
      <c r="DR47" s="717"/>
      <c r="DS47" s="718"/>
      <c r="DT47" s="719"/>
      <c r="DU47" s="720"/>
      <c r="DV47" s="720"/>
      <c r="DW47" s="720"/>
      <c r="DX47" s="720"/>
      <c r="DY47" s="721"/>
      <c r="DZ47" s="719"/>
      <c r="EA47" s="720"/>
      <c r="EB47" s="720"/>
      <c r="EC47" s="720"/>
      <c r="ED47" s="720"/>
      <c r="EE47" s="721"/>
      <c r="EG47" s="672" t="s">
        <v>70</v>
      </c>
      <c r="EH47" s="717"/>
      <c r="EI47" s="717"/>
      <c r="EJ47" s="718"/>
      <c r="EK47" s="719"/>
      <c r="EL47" s="720"/>
      <c r="EM47" s="720"/>
      <c r="EN47" s="720"/>
      <c r="EO47" s="720"/>
      <c r="EP47" s="721"/>
      <c r="EQ47" s="719"/>
      <c r="ER47" s="720"/>
      <c r="ES47" s="720"/>
      <c r="ET47" s="720"/>
      <c r="EU47" s="720"/>
      <c r="EV47" s="721"/>
      <c r="EX47" s="672" t="s">
        <v>70</v>
      </c>
      <c r="EY47" s="717"/>
      <c r="EZ47" s="717"/>
      <c r="FA47" s="718"/>
      <c r="FB47" s="719"/>
      <c r="FC47" s="720"/>
      <c r="FD47" s="720"/>
      <c r="FE47" s="720"/>
      <c r="FF47" s="720"/>
      <c r="FG47" s="721"/>
      <c r="FH47" s="719"/>
      <c r="FI47" s="720"/>
      <c r="FJ47" s="720"/>
      <c r="FK47" s="720"/>
      <c r="FL47" s="720"/>
      <c r="FM47" s="721"/>
    </row>
    <row r="48" spans="1:169" ht="15" customHeight="1">
      <c r="A48" s="94"/>
      <c r="B48" s="85"/>
      <c r="C48" s="85"/>
      <c r="D48" s="85"/>
      <c r="E48" s="599" t="s">
        <v>313</v>
      </c>
      <c r="F48" s="649"/>
      <c r="G48" s="649"/>
      <c r="H48" s="649"/>
      <c r="I48" s="649"/>
      <c r="J48" s="650"/>
      <c r="K48" s="707" t="s">
        <v>298</v>
      </c>
      <c r="L48" s="707"/>
      <c r="M48" s="707"/>
      <c r="N48" s="707"/>
      <c r="O48" s="707"/>
      <c r="P48" s="752"/>
      <c r="R48" s="94"/>
      <c r="S48" s="85"/>
      <c r="T48" s="85"/>
      <c r="U48" s="85"/>
      <c r="V48" s="599" t="s">
        <v>313</v>
      </c>
      <c r="W48" s="649"/>
      <c r="X48" s="649"/>
      <c r="Y48" s="649"/>
      <c r="Z48" s="649"/>
      <c r="AA48" s="650"/>
      <c r="AB48" s="707" t="s">
        <v>298</v>
      </c>
      <c r="AC48" s="707"/>
      <c r="AD48" s="707"/>
      <c r="AE48" s="707"/>
      <c r="AF48" s="707"/>
      <c r="AG48" s="752"/>
      <c r="AI48" s="94"/>
      <c r="AJ48" s="85"/>
      <c r="AK48" s="85"/>
      <c r="AL48" s="85"/>
      <c r="AM48" s="599" t="s">
        <v>313</v>
      </c>
      <c r="AN48" s="649"/>
      <c r="AO48" s="649"/>
      <c r="AP48" s="649"/>
      <c r="AQ48" s="649"/>
      <c r="AR48" s="650"/>
      <c r="AS48" s="707" t="s">
        <v>298</v>
      </c>
      <c r="AT48" s="707"/>
      <c r="AU48" s="707"/>
      <c r="AV48" s="707"/>
      <c r="AW48" s="707"/>
      <c r="AX48" s="752"/>
      <c r="AZ48" s="94"/>
      <c r="BA48" s="85"/>
      <c r="BB48" s="85"/>
      <c r="BC48" s="85"/>
      <c r="BD48" s="599" t="s">
        <v>313</v>
      </c>
      <c r="BE48" s="649"/>
      <c r="BF48" s="649"/>
      <c r="BG48" s="649"/>
      <c r="BH48" s="649"/>
      <c r="BI48" s="650"/>
      <c r="BJ48" s="707" t="s">
        <v>298</v>
      </c>
      <c r="BK48" s="707"/>
      <c r="BL48" s="707"/>
      <c r="BM48" s="707"/>
      <c r="BN48" s="707"/>
      <c r="BO48" s="752"/>
      <c r="BQ48" s="94"/>
      <c r="BR48" s="85"/>
      <c r="BS48" s="85"/>
      <c r="BT48" s="85"/>
      <c r="BU48" s="599" t="s">
        <v>313</v>
      </c>
      <c r="BV48" s="649"/>
      <c r="BW48" s="649"/>
      <c r="BX48" s="649"/>
      <c r="BY48" s="649"/>
      <c r="BZ48" s="650"/>
      <c r="CA48" s="707" t="s">
        <v>298</v>
      </c>
      <c r="CB48" s="707"/>
      <c r="CC48" s="707"/>
      <c r="CD48" s="707"/>
      <c r="CE48" s="707"/>
      <c r="CF48" s="752"/>
      <c r="CH48" s="94"/>
      <c r="CI48" s="85"/>
      <c r="CJ48" s="85"/>
      <c r="CK48" s="85"/>
      <c r="CL48" s="599" t="s">
        <v>313</v>
      </c>
      <c r="CM48" s="649"/>
      <c r="CN48" s="649"/>
      <c r="CO48" s="649"/>
      <c r="CP48" s="649"/>
      <c r="CQ48" s="650"/>
      <c r="CR48" s="707" t="s">
        <v>298</v>
      </c>
      <c r="CS48" s="707"/>
      <c r="CT48" s="707"/>
      <c r="CU48" s="707"/>
      <c r="CV48" s="707"/>
      <c r="CW48" s="752"/>
      <c r="CY48" s="94"/>
      <c r="CZ48" s="85"/>
      <c r="DA48" s="85"/>
      <c r="DB48" s="85"/>
      <c r="DC48" s="599" t="s">
        <v>313</v>
      </c>
      <c r="DD48" s="649"/>
      <c r="DE48" s="649"/>
      <c r="DF48" s="649"/>
      <c r="DG48" s="649"/>
      <c r="DH48" s="650"/>
      <c r="DI48" s="707" t="s">
        <v>298</v>
      </c>
      <c r="DJ48" s="707"/>
      <c r="DK48" s="707"/>
      <c r="DL48" s="707"/>
      <c r="DM48" s="707"/>
      <c r="DN48" s="752"/>
      <c r="DP48" s="94"/>
      <c r="DQ48" s="85"/>
      <c r="DR48" s="85"/>
      <c r="DS48" s="85"/>
      <c r="DT48" s="599" t="s">
        <v>313</v>
      </c>
      <c r="DU48" s="649"/>
      <c r="DV48" s="649"/>
      <c r="DW48" s="649"/>
      <c r="DX48" s="649"/>
      <c r="DY48" s="650"/>
      <c r="DZ48" s="707" t="s">
        <v>298</v>
      </c>
      <c r="EA48" s="707"/>
      <c r="EB48" s="707"/>
      <c r="EC48" s="707"/>
      <c r="ED48" s="707"/>
      <c r="EE48" s="752"/>
      <c r="EG48" s="94"/>
      <c r="EH48" s="85"/>
      <c r="EI48" s="85"/>
      <c r="EJ48" s="85"/>
      <c r="EK48" s="599" t="s">
        <v>313</v>
      </c>
      <c r="EL48" s="649"/>
      <c r="EM48" s="649"/>
      <c r="EN48" s="649"/>
      <c r="EO48" s="649"/>
      <c r="EP48" s="650"/>
      <c r="EQ48" s="707" t="s">
        <v>298</v>
      </c>
      <c r="ER48" s="707"/>
      <c r="ES48" s="707"/>
      <c r="ET48" s="707"/>
      <c r="EU48" s="707"/>
      <c r="EV48" s="752"/>
      <c r="EX48" s="94"/>
      <c r="EY48" s="85"/>
      <c r="EZ48" s="85"/>
      <c r="FA48" s="85"/>
      <c r="FB48" s="599" t="s">
        <v>313</v>
      </c>
      <c r="FC48" s="649"/>
      <c r="FD48" s="649"/>
      <c r="FE48" s="649"/>
      <c r="FF48" s="649"/>
      <c r="FG48" s="650"/>
      <c r="FH48" s="707" t="s">
        <v>298</v>
      </c>
      <c r="FI48" s="707"/>
      <c r="FJ48" s="707"/>
      <c r="FK48" s="707"/>
      <c r="FL48" s="707"/>
      <c r="FM48" s="752"/>
    </row>
    <row r="49" spans="1:169" ht="15" customHeight="1">
      <c r="A49" s="94"/>
      <c r="B49" s="85"/>
      <c r="C49" s="85"/>
      <c r="D49" s="85"/>
      <c r="E49" s="755" t="s">
        <v>272</v>
      </c>
      <c r="F49" s="756"/>
      <c r="G49" s="745"/>
      <c r="H49" s="757"/>
      <c r="I49" s="758"/>
      <c r="J49" s="759"/>
      <c r="K49" s="753"/>
      <c r="L49" s="753"/>
      <c r="M49" s="753"/>
      <c r="N49" s="753"/>
      <c r="O49" s="753"/>
      <c r="P49" s="754"/>
      <c r="R49" s="94"/>
      <c r="S49" s="85"/>
      <c r="T49" s="85"/>
      <c r="U49" s="85"/>
      <c r="V49" s="755" t="s">
        <v>272</v>
      </c>
      <c r="W49" s="756"/>
      <c r="X49" s="745"/>
      <c r="Y49" s="757"/>
      <c r="Z49" s="758"/>
      <c r="AA49" s="759"/>
      <c r="AB49" s="753"/>
      <c r="AC49" s="753"/>
      <c r="AD49" s="753"/>
      <c r="AE49" s="753"/>
      <c r="AF49" s="753"/>
      <c r="AG49" s="754"/>
      <c r="AI49" s="94"/>
      <c r="AJ49" s="85"/>
      <c r="AK49" s="85"/>
      <c r="AL49" s="85"/>
      <c r="AM49" s="755" t="s">
        <v>272</v>
      </c>
      <c r="AN49" s="756"/>
      <c r="AO49" s="745"/>
      <c r="AP49" s="757"/>
      <c r="AQ49" s="758"/>
      <c r="AR49" s="759"/>
      <c r="AS49" s="753"/>
      <c r="AT49" s="753"/>
      <c r="AU49" s="753"/>
      <c r="AV49" s="753"/>
      <c r="AW49" s="753"/>
      <c r="AX49" s="754"/>
      <c r="AZ49" s="94"/>
      <c r="BA49" s="85"/>
      <c r="BB49" s="85"/>
      <c r="BC49" s="85"/>
      <c r="BD49" s="755" t="s">
        <v>272</v>
      </c>
      <c r="BE49" s="756"/>
      <c r="BF49" s="745"/>
      <c r="BG49" s="757"/>
      <c r="BH49" s="758"/>
      <c r="BI49" s="759"/>
      <c r="BJ49" s="753"/>
      <c r="BK49" s="753"/>
      <c r="BL49" s="753"/>
      <c r="BM49" s="753"/>
      <c r="BN49" s="753"/>
      <c r="BO49" s="754"/>
      <c r="BQ49" s="94"/>
      <c r="BR49" s="85"/>
      <c r="BS49" s="85"/>
      <c r="BT49" s="85"/>
      <c r="BU49" s="755" t="s">
        <v>272</v>
      </c>
      <c r="BV49" s="756"/>
      <c r="BW49" s="745"/>
      <c r="BX49" s="757"/>
      <c r="BY49" s="758"/>
      <c r="BZ49" s="759"/>
      <c r="CA49" s="753"/>
      <c r="CB49" s="753"/>
      <c r="CC49" s="753"/>
      <c r="CD49" s="753"/>
      <c r="CE49" s="753"/>
      <c r="CF49" s="754"/>
      <c r="CH49" s="94"/>
      <c r="CI49" s="85"/>
      <c r="CJ49" s="85"/>
      <c r="CK49" s="85"/>
      <c r="CL49" s="755" t="s">
        <v>272</v>
      </c>
      <c r="CM49" s="756"/>
      <c r="CN49" s="745"/>
      <c r="CO49" s="757"/>
      <c r="CP49" s="758"/>
      <c r="CQ49" s="759"/>
      <c r="CR49" s="753"/>
      <c r="CS49" s="753"/>
      <c r="CT49" s="753"/>
      <c r="CU49" s="753"/>
      <c r="CV49" s="753"/>
      <c r="CW49" s="754"/>
      <c r="CY49" s="94"/>
      <c r="CZ49" s="85"/>
      <c r="DA49" s="85"/>
      <c r="DB49" s="85"/>
      <c r="DC49" s="755" t="s">
        <v>272</v>
      </c>
      <c r="DD49" s="756"/>
      <c r="DE49" s="745"/>
      <c r="DF49" s="757"/>
      <c r="DG49" s="758"/>
      <c r="DH49" s="759"/>
      <c r="DI49" s="753"/>
      <c r="DJ49" s="753"/>
      <c r="DK49" s="753"/>
      <c r="DL49" s="753"/>
      <c r="DM49" s="753"/>
      <c r="DN49" s="754"/>
      <c r="DP49" s="94"/>
      <c r="DQ49" s="85"/>
      <c r="DR49" s="85"/>
      <c r="DS49" s="85"/>
      <c r="DT49" s="755" t="s">
        <v>272</v>
      </c>
      <c r="DU49" s="756"/>
      <c r="DV49" s="745"/>
      <c r="DW49" s="757"/>
      <c r="DX49" s="758"/>
      <c r="DY49" s="759"/>
      <c r="DZ49" s="753"/>
      <c r="EA49" s="753"/>
      <c r="EB49" s="753"/>
      <c r="EC49" s="753"/>
      <c r="ED49" s="753"/>
      <c r="EE49" s="754"/>
      <c r="EG49" s="94"/>
      <c r="EH49" s="85"/>
      <c r="EI49" s="85"/>
      <c r="EJ49" s="85"/>
      <c r="EK49" s="755" t="s">
        <v>272</v>
      </c>
      <c r="EL49" s="756"/>
      <c r="EM49" s="745"/>
      <c r="EN49" s="757"/>
      <c r="EO49" s="758"/>
      <c r="EP49" s="759"/>
      <c r="EQ49" s="753"/>
      <c r="ER49" s="753"/>
      <c r="ES49" s="753"/>
      <c r="ET49" s="753"/>
      <c r="EU49" s="753"/>
      <c r="EV49" s="754"/>
      <c r="EX49" s="94"/>
      <c r="EY49" s="85"/>
      <c r="EZ49" s="85"/>
      <c r="FA49" s="85"/>
      <c r="FB49" s="755" t="s">
        <v>272</v>
      </c>
      <c r="FC49" s="756"/>
      <c r="FD49" s="745"/>
      <c r="FE49" s="757"/>
      <c r="FF49" s="758"/>
      <c r="FG49" s="759"/>
      <c r="FH49" s="753"/>
      <c r="FI49" s="753"/>
      <c r="FJ49" s="753"/>
      <c r="FK49" s="753"/>
      <c r="FL49" s="753"/>
      <c r="FM49" s="754"/>
    </row>
    <row r="50" spans="1:169" ht="15" customHeight="1">
      <c r="A50" s="94"/>
      <c r="B50" s="85"/>
      <c r="C50" s="85"/>
      <c r="D50" s="85"/>
      <c r="E50" s="722" t="s">
        <v>76</v>
      </c>
      <c r="F50" s="723"/>
      <c r="G50" s="724"/>
      <c r="H50" s="725" t="str">
        <f>IF(E47="","-",IF(H49="","-",E47-H49))</f>
        <v>-</v>
      </c>
      <c r="I50" s="726"/>
      <c r="J50" s="727"/>
      <c r="K50" s="724" t="s">
        <v>76</v>
      </c>
      <c r="L50" s="760"/>
      <c r="M50" s="760"/>
      <c r="N50" s="725" t="str">
        <f>IF(K47="","-",IF(E47="","-",K47-E47))</f>
        <v>-</v>
      </c>
      <c r="O50" s="726"/>
      <c r="P50" s="727"/>
      <c r="R50" s="94"/>
      <c r="S50" s="85"/>
      <c r="T50" s="85"/>
      <c r="U50" s="85"/>
      <c r="V50" s="722" t="s">
        <v>76</v>
      </c>
      <c r="W50" s="723"/>
      <c r="X50" s="724"/>
      <c r="Y50" s="725" t="str">
        <f>IF(V47="","-",IF(Y49="","-",V47-Y49))</f>
        <v>-</v>
      </c>
      <c r="Z50" s="726"/>
      <c r="AA50" s="727"/>
      <c r="AB50" s="724" t="s">
        <v>76</v>
      </c>
      <c r="AC50" s="760"/>
      <c r="AD50" s="760"/>
      <c r="AE50" s="725" t="str">
        <f>IF(AB47="","-",IF(V47="","-",AB47-V47))</f>
        <v>-</v>
      </c>
      <c r="AF50" s="726"/>
      <c r="AG50" s="727"/>
      <c r="AI50" s="94"/>
      <c r="AJ50" s="85"/>
      <c r="AK50" s="85"/>
      <c r="AL50" s="85"/>
      <c r="AM50" s="722" t="s">
        <v>76</v>
      </c>
      <c r="AN50" s="723"/>
      <c r="AO50" s="724"/>
      <c r="AP50" s="725" t="str">
        <f>IF(AM47="","-",IF(AP49="","-",AM47-AP49))</f>
        <v>-</v>
      </c>
      <c r="AQ50" s="726"/>
      <c r="AR50" s="727"/>
      <c r="AS50" s="724" t="s">
        <v>76</v>
      </c>
      <c r="AT50" s="760"/>
      <c r="AU50" s="760"/>
      <c r="AV50" s="725" t="str">
        <f>IF(AS47="","-",IF(AM47="","-",AS47-AM47))</f>
        <v>-</v>
      </c>
      <c r="AW50" s="726"/>
      <c r="AX50" s="727"/>
      <c r="AZ50" s="94"/>
      <c r="BA50" s="85"/>
      <c r="BB50" s="85"/>
      <c r="BC50" s="85"/>
      <c r="BD50" s="722" t="s">
        <v>76</v>
      </c>
      <c r="BE50" s="723"/>
      <c r="BF50" s="724"/>
      <c r="BG50" s="725" t="str">
        <f>IF(BD47="","-",IF(BG49="","-",BD47-BG49))</f>
        <v>-</v>
      </c>
      <c r="BH50" s="726"/>
      <c r="BI50" s="727"/>
      <c r="BJ50" s="724" t="s">
        <v>76</v>
      </c>
      <c r="BK50" s="760"/>
      <c r="BL50" s="760"/>
      <c r="BM50" s="725" t="str">
        <f>IF(BJ47="","-",IF(BD47="","-",BJ47-BD47))</f>
        <v>-</v>
      </c>
      <c r="BN50" s="726"/>
      <c r="BO50" s="727"/>
      <c r="BQ50" s="94"/>
      <c r="BR50" s="85"/>
      <c r="BS50" s="85"/>
      <c r="BT50" s="85"/>
      <c r="BU50" s="722" t="s">
        <v>76</v>
      </c>
      <c r="BV50" s="723"/>
      <c r="BW50" s="724"/>
      <c r="BX50" s="725" t="str">
        <f>IF(BU47="","-",IF(BX49="","-",BU47-BX49))</f>
        <v>-</v>
      </c>
      <c r="BY50" s="726"/>
      <c r="BZ50" s="727"/>
      <c r="CA50" s="724" t="s">
        <v>76</v>
      </c>
      <c r="CB50" s="760"/>
      <c r="CC50" s="760"/>
      <c r="CD50" s="725" t="str">
        <f>IF(CA47="","-",IF(BU47="","-",CA47-BU47))</f>
        <v>-</v>
      </c>
      <c r="CE50" s="726"/>
      <c r="CF50" s="727"/>
      <c r="CH50" s="94"/>
      <c r="CI50" s="85"/>
      <c r="CJ50" s="85"/>
      <c r="CK50" s="85"/>
      <c r="CL50" s="722" t="s">
        <v>76</v>
      </c>
      <c r="CM50" s="723"/>
      <c r="CN50" s="724"/>
      <c r="CO50" s="725" t="str">
        <f>IF(CL47="","-",IF(CO49="","-",CL47-CO49))</f>
        <v>-</v>
      </c>
      <c r="CP50" s="726"/>
      <c r="CQ50" s="727"/>
      <c r="CR50" s="724" t="s">
        <v>76</v>
      </c>
      <c r="CS50" s="760"/>
      <c r="CT50" s="760"/>
      <c r="CU50" s="725" t="str">
        <f>IF(CR47="","-",IF(CL47="","-",CR47-CL47))</f>
        <v>-</v>
      </c>
      <c r="CV50" s="726"/>
      <c r="CW50" s="727"/>
      <c r="CY50" s="94"/>
      <c r="CZ50" s="85"/>
      <c r="DA50" s="85"/>
      <c r="DB50" s="85"/>
      <c r="DC50" s="722" t="s">
        <v>76</v>
      </c>
      <c r="DD50" s="723"/>
      <c r="DE50" s="724"/>
      <c r="DF50" s="725" t="str">
        <f>IF(DC47="","-",IF(DF49="","-",DC47-DF49))</f>
        <v>-</v>
      </c>
      <c r="DG50" s="726"/>
      <c r="DH50" s="727"/>
      <c r="DI50" s="724" t="s">
        <v>76</v>
      </c>
      <c r="DJ50" s="760"/>
      <c r="DK50" s="760"/>
      <c r="DL50" s="725" t="str">
        <f>IF(DI47="","-",IF(DC47="","-",DI47-DC47))</f>
        <v>-</v>
      </c>
      <c r="DM50" s="726"/>
      <c r="DN50" s="727"/>
      <c r="DP50" s="94"/>
      <c r="DQ50" s="85"/>
      <c r="DR50" s="85"/>
      <c r="DS50" s="85"/>
      <c r="DT50" s="722" t="s">
        <v>76</v>
      </c>
      <c r="DU50" s="723"/>
      <c r="DV50" s="724"/>
      <c r="DW50" s="725" t="str">
        <f>IF(DT47="","-",IF(DW49="","-",DT47-DW49))</f>
        <v>-</v>
      </c>
      <c r="DX50" s="726"/>
      <c r="DY50" s="727"/>
      <c r="DZ50" s="724" t="s">
        <v>76</v>
      </c>
      <c r="EA50" s="760"/>
      <c r="EB50" s="760"/>
      <c r="EC50" s="725" t="str">
        <f>IF(DZ47="","-",IF(DT47="","-",DZ47-DT47))</f>
        <v>-</v>
      </c>
      <c r="ED50" s="726"/>
      <c r="EE50" s="727"/>
      <c r="EG50" s="94"/>
      <c r="EH50" s="85"/>
      <c r="EI50" s="85"/>
      <c r="EJ50" s="85"/>
      <c r="EK50" s="722" t="s">
        <v>76</v>
      </c>
      <c r="EL50" s="723"/>
      <c r="EM50" s="724"/>
      <c r="EN50" s="725" t="str">
        <f>IF(EK47="","-",IF(EN49="","-",EK47-EN49))</f>
        <v>-</v>
      </c>
      <c r="EO50" s="726"/>
      <c r="EP50" s="727"/>
      <c r="EQ50" s="724" t="s">
        <v>76</v>
      </c>
      <c r="ER50" s="760"/>
      <c r="ES50" s="760"/>
      <c r="ET50" s="725" t="str">
        <f>IF(EQ47="","-",IF(EK47="","-",EQ47-EK47))</f>
        <v>-</v>
      </c>
      <c r="EU50" s="726"/>
      <c r="EV50" s="727"/>
      <c r="EX50" s="94"/>
      <c r="EY50" s="85"/>
      <c r="EZ50" s="85"/>
      <c r="FA50" s="85"/>
      <c r="FB50" s="722" t="s">
        <v>76</v>
      </c>
      <c r="FC50" s="723"/>
      <c r="FD50" s="724"/>
      <c r="FE50" s="725" t="str">
        <f>IF(FB47="","-",IF(FE49="","-",FB47-FE49))</f>
        <v>-</v>
      </c>
      <c r="FF50" s="726"/>
      <c r="FG50" s="727"/>
      <c r="FH50" s="724" t="s">
        <v>76</v>
      </c>
      <c r="FI50" s="760"/>
      <c r="FJ50" s="760"/>
      <c r="FK50" s="725" t="str">
        <f>IF(FH47="","-",IF(FB47="","-",FH47-FB47))</f>
        <v>-</v>
      </c>
      <c r="FL50" s="726"/>
      <c r="FM50" s="727"/>
    </row>
    <row r="51" spans="1:169" ht="15" customHeight="1">
      <c r="A51" s="94"/>
      <c r="B51" s="85"/>
      <c r="C51" s="85"/>
      <c r="D51" s="85"/>
      <c r="E51" s="740" t="s">
        <v>77</v>
      </c>
      <c r="F51" s="741"/>
      <c r="G51" s="741"/>
      <c r="H51" s="742" t="str">
        <f>IF(E47="","-",IF(H49="","-",(E47-H49)/H49))</f>
        <v>-</v>
      </c>
      <c r="I51" s="743"/>
      <c r="J51" s="744"/>
      <c r="K51" s="745" t="s">
        <v>77</v>
      </c>
      <c r="L51" s="741"/>
      <c r="M51" s="741"/>
      <c r="N51" s="742" t="str">
        <f>IF(K47="","-",IF(E47="","-",(K47-E47)/E47))</f>
        <v>-</v>
      </c>
      <c r="O51" s="743"/>
      <c r="P51" s="744"/>
      <c r="R51" s="94"/>
      <c r="S51" s="85"/>
      <c r="T51" s="85"/>
      <c r="U51" s="85"/>
      <c r="V51" s="740" t="s">
        <v>77</v>
      </c>
      <c r="W51" s="741"/>
      <c r="X51" s="741"/>
      <c r="Y51" s="742" t="str">
        <f>IF(V47="","-",IF(Y49="","-",(V47-Y49)/Y49))</f>
        <v>-</v>
      </c>
      <c r="Z51" s="743"/>
      <c r="AA51" s="744"/>
      <c r="AB51" s="745" t="s">
        <v>77</v>
      </c>
      <c r="AC51" s="741"/>
      <c r="AD51" s="741"/>
      <c r="AE51" s="742" t="str">
        <f>IF(AB47="","-",IF(V47="","-",(AB47-V47)/V47))</f>
        <v>-</v>
      </c>
      <c r="AF51" s="743"/>
      <c r="AG51" s="744"/>
      <c r="AI51" s="94"/>
      <c r="AJ51" s="85"/>
      <c r="AK51" s="85"/>
      <c r="AL51" s="85"/>
      <c r="AM51" s="740" t="s">
        <v>77</v>
      </c>
      <c r="AN51" s="741"/>
      <c r="AO51" s="741"/>
      <c r="AP51" s="742" t="str">
        <f>IF(AM47="","-",IF(AP49="","-",(AM47-AP49)/AP49))</f>
        <v>-</v>
      </c>
      <c r="AQ51" s="743"/>
      <c r="AR51" s="744"/>
      <c r="AS51" s="745" t="s">
        <v>77</v>
      </c>
      <c r="AT51" s="741"/>
      <c r="AU51" s="741"/>
      <c r="AV51" s="742" t="str">
        <f>IF(AS47="","-",IF(AM47="","-",(AS47-AM47)/AM47))</f>
        <v>-</v>
      </c>
      <c r="AW51" s="743"/>
      <c r="AX51" s="744"/>
      <c r="AZ51" s="94"/>
      <c r="BA51" s="85"/>
      <c r="BB51" s="85"/>
      <c r="BC51" s="85"/>
      <c r="BD51" s="740" t="s">
        <v>77</v>
      </c>
      <c r="BE51" s="741"/>
      <c r="BF51" s="741"/>
      <c r="BG51" s="742" t="str">
        <f>IF(BD47="","-",IF(BG49="","-",(BD47-BG49)/BG49))</f>
        <v>-</v>
      </c>
      <c r="BH51" s="743"/>
      <c r="BI51" s="744"/>
      <c r="BJ51" s="745" t="s">
        <v>77</v>
      </c>
      <c r="BK51" s="741"/>
      <c r="BL51" s="741"/>
      <c r="BM51" s="742" t="str">
        <f>IF(BJ47="","-",IF(BD47="","-",(BJ47-BD47)/BD47))</f>
        <v>-</v>
      </c>
      <c r="BN51" s="743"/>
      <c r="BO51" s="744"/>
      <c r="BQ51" s="94"/>
      <c r="BR51" s="85"/>
      <c r="BS51" s="85"/>
      <c r="BT51" s="85"/>
      <c r="BU51" s="740" t="s">
        <v>77</v>
      </c>
      <c r="BV51" s="741"/>
      <c r="BW51" s="741"/>
      <c r="BX51" s="742" t="str">
        <f>IF(BU47="","-",IF(BX49="","-",(BU47-BX49)/BX49))</f>
        <v>-</v>
      </c>
      <c r="BY51" s="743"/>
      <c r="BZ51" s="744"/>
      <c r="CA51" s="745" t="s">
        <v>77</v>
      </c>
      <c r="CB51" s="741"/>
      <c r="CC51" s="741"/>
      <c r="CD51" s="742" t="str">
        <f>IF(CA47="","-",IF(BU47="","-",(CA47-BU47)/BU47))</f>
        <v>-</v>
      </c>
      <c r="CE51" s="743"/>
      <c r="CF51" s="744"/>
      <c r="CH51" s="94"/>
      <c r="CI51" s="85"/>
      <c r="CJ51" s="85"/>
      <c r="CK51" s="85"/>
      <c r="CL51" s="740" t="s">
        <v>77</v>
      </c>
      <c r="CM51" s="741"/>
      <c r="CN51" s="741"/>
      <c r="CO51" s="742" t="str">
        <f>IF(CL47="","-",IF(CO49="","-",(CL47-CO49)/CO49))</f>
        <v>-</v>
      </c>
      <c r="CP51" s="743"/>
      <c r="CQ51" s="744"/>
      <c r="CR51" s="745" t="s">
        <v>77</v>
      </c>
      <c r="CS51" s="741"/>
      <c r="CT51" s="741"/>
      <c r="CU51" s="742" t="str">
        <f>IF(CR47="","-",IF(CL47="","-",(CR47-CL47)/CL47))</f>
        <v>-</v>
      </c>
      <c r="CV51" s="743"/>
      <c r="CW51" s="744"/>
      <c r="CY51" s="94"/>
      <c r="CZ51" s="85"/>
      <c r="DA51" s="85"/>
      <c r="DB51" s="85"/>
      <c r="DC51" s="740" t="s">
        <v>77</v>
      </c>
      <c r="DD51" s="741"/>
      <c r="DE51" s="741"/>
      <c r="DF51" s="742" t="str">
        <f>IF(DC47="","-",IF(DF49="","-",(DC47-DF49)/DF49))</f>
        <v>-</v>
      </c>
      <c r="DG51" s="743"/>
      <c r="DH51" s="744"/>
      <c r="DI51" s="745" t="s">
        <v>77</v>
      </c>
      <c r="DJ51" s="741"/>
      <c r="DK51" s="741"/>
      <c r="DL51" s="742" t="str">
        <f>IF(DI47="","-",IF(DC47="","-",(DI47-DC47)/DC47))</f>
        <v>-</v>
      </c>
      <c r="DM51" s="743"/>
      <c r="DN51" s="744"/>
      <c r="DP51" s="94"/>
      <c r="DQ51" s="85"/>
      <c r="DR51" s="85"/>
      <c r="DS51" s="85"/>
      <c r="DT51" s="740" t="s">
        <v>77</v>
      </c>
      <c r="DU51" s="741"/>
      <c r="DV51" s="741"/>
      <c r="DW51" s="742" t="str">
        <f>IF(DT47="","-",IF(DW49="","-",(DT47-DW49)/DW49))</f>
        <v>-</v>
      </c>
      <c r="DX51" s="743"/>
      <c r="DY51" s="744"/>
      <c r="DZ51" s="745" t="s">
        <v>77</v>
      </c>
      <c r="EA51" s="741"/>
      <c r="EB51" s="741"/>
      <c r="EC51" s="742" t="str">
        <f>IF(DZ47="","-",IF(DT47="","-",(DZ47-DT47)/DT47))</f>
        <v>-</v>
      </c>
      <c r="ED51" s="743"/>
      <c r="EE51" s="744"/>
      <c r="EG51" s="94"/>
      <c r="EH51" s="85"/>
      <c r="EI51" s="85"/>
      <c r="EJ51" s="85"/>
      <c r="EK51" s="740" t="s">
        <v>77</v>
      </c>
      <c r="EL51" s="741"/>
      <c r="EM51" s="741"/>
      <c r="EN51" s="742" t="str">
        <f>IF(EK47="","-",IF(EN49="","-",(EK47-EN49)/EN49))</f>
        <v>-</v>
      </c>
      <c r="EO51" s="743"/>
      <c r="EP51" s="744"/>
      <c r="EQ51" s="745" t="s">
        <v>77</v>
      </c>
      <c r="ER51" s="741"/>
      <c r="ES51" s="741"/>
      <c r="ET51" s="742" t="str">
        <f>IF(EQ47="","-",IF(EK47="","-",(EQ47-EK47)/EK47))</f>
        <v>-</v>
      </c>
      <c r="EU51" s="743"/>
      <c r="EV51" s="744"/>
      <c r="EX51" s="94"/>
      <c r="EY51" s="85"/>
      <c r="EZ51" s="85"/>
      <c r="FA51" s="85"/>
      <c r="FB51" s="740" t="s">
        <v>77</v>
      </c>
      <c r="FC51" s="741"/>
      <c r="FD51" s="741"/>
      <c r="FE51" s="742" t="str">
        <f>IF(FB47="","-",IF(FE49="","-",(FB47-FE49)/FE49))</f>
        <v>-</v>
      </c>
      <c r="FF51" s="743"/>
      <c r="FG51" s="744"/>
      <c r="FH51" s="745" t="s">
        <v>77</v>
      </c>
      <c r="FI51" s="741"/>
      <c r="FJ51" s="741"/>
      <c r="FK51" s="742" t="str">
        <f>IF(FH47="","-",IF(FB47="","-",(FH47-FB47)/FB47))</f>
        <v>-</v>
      </c>
      <c r="FL51" s="743"/>
      <c r="FM51" s="744"/>
    </row>
    <row r="52" spans="1:169" ht="15" customHeight="1" thickBot="1">
      <c r="A52" s="94"/>
      <c r="B52" s="85"/>
      <c r="C52" s="85"/>
      <c r="D52" s="85"/>
      <c r="E52" s="746" t="s">
        <v>274</v>
      </c>
      <c r="F52" s="747"/>
      <c r="G52" s="747"/>
      <c r="H52" s="748" t="str">
        <f>IF(E53="Nej","-",IF(E47="","-",IF(H49="","-",IF(ABS(H51)&lt;=0.15,"OK","IKKE OK"))))</f>
        <v>-</v>
      </c>
      <c r="I52" s="749"/>
      <c r="J52" s="750"/>
      <c r="K52" s="751" t="s">
        <v>274</v>
      </c>
      <c r="L52" s="603"/>
      <c r="M52" s="603"/>
      <c r="N52" s="748" t="str">
        <f>IF(K47="","-",IF(E47="","-",IF(ABS(N51)&lt;=0.15,"OK","Vurdering")))</f>
        <v>-</v>
      </c>
      <c r="O52" s="749"/>
      <c r="P52" s="750"/>
      <c r="R52" s="94"/>
      <c r="S52" s="85"/>
      <c r="T52" s="85"/>
      <c r="U52" s="85"/>
      <c r="V52" s="746" t="s">
        <v>274</v>
      </c>
      <c r="W52" s="747"/>
      <c r="X52" s="747"/>
      <c r="Y52" s="748" t="str">
        <f>IF(V53="Nej","-",IF(V47="","-",IF(Y49="","-",IF(ABS(Y51)&lt;=0.15,"OK","IKKE OK"))))</f>
        <v>-</v>
      </c>
      <c r="Z52" s="749"/>
      <c r="AA52" s="750"/>
      <c r="AB52" s="751" t="s">
        <v>274</v>
      </c>
      <c r="AC52" s="603"/>
      <c r="AD52" s="603"/>
      <c r="AE52" s="748" t="str">
        <f>IF(AB47="","-",IF(V47="","-",IF(ABS(AE51)&lt;=0.15,"OK","Vurdering")))</f>
        <v>-</v>
      </c>
      <c r="AF52" s="749"/>
      <c r="AG52" s="750"/>
      <c r="AI52" s="94"/>
      <c r="AJ52" s="85"/>
      <c r="AK52" s="85"/>
      <c r="AL52" s="85"/>
      <c r="AM52" s="746" t="s">
        <v>274</v>
      </c>
      <c r="AN52" s="747"/>
      <c r="AO52" s="747"/>
      <c r="AP52" s="748" t="str">
        <f>IF(AM53="Nej","-",IF(AM47="","-",IF(AP49="","-",IF(ABS(AP51)&lt;=0.15,"OK","IKKE OK"))))</f>
        <v>-</v>
      </c>
      <c r="AQ52" s="749"/>
      <c r="AR52" s="750"/>
      <c r="AS52" s="751" t="s">
        <v>274</v>
      </c>
      <c r="AT52" s="603"/>
      <c r="AU52" s="603"/>
      <c r="AV52" s="748" t="str">
        <f>IF(AS47="","-",IF(AM47="","-",IF(ABS(AV51)&lt;=0.15,"OK","Vurdering")))</f>
        <v>-</v>
      </c>
      <c r="AW52" s="749"/>
      <c r="AX52" s="750"/>
      <c r="AZ52" s="94"/>
      <c r="BA52" s="85"/>
      <c r="BB52" s="85"/>
      <c r="BC52" s="85"/>
      <c r="BD52" s="746" t="s">
        <v>274</v>
      </c>
      <c r="BE52" s="747"/>
      <c r="BF52" s="747"/>
      <c r="BG52" s="748" t="str">
        <f>IF(BD53="Nej","-",IF(BD47="","-",IF(BG49="","-",IF(ABS(BG51)&lt;=0.15,"OK","IKKE OK"))))</f>
        <v>-</v>
      </c>
      <c r="BH52" s="749"/>
      <c r="BI52" s="750"/>
      <c r="BJ52" s="751" t="s">
        <v>274</v>
      </c>
      <c r="BK52" s="603"/>
      <c r="BL52" s="603"/>
      <c r="BM52" s="748" t="str">
        <f>IF(BJ47="","-",IF(BD47="","-",IF(ABS(BM51)&lt;=0.15,"OK","Vurdering")))</f>
        <v>-</v>
      </c>
      <c r="BN52" s="749"/>
      <c r="BO52" s="750"/>
      <c r="BQ52" s="94"/>
      <c r="BR52" s="85"/>
      <c r="BS52" s="85"/>
      <c r="BT52" s="85"/>
      <c r="BU52" s="746" t="s">
        <v>274</v>
      </c>
      <c r="BV52" s="747"/>
      <c r="BW52" s="747"/>
      <c r="BX52" s="748" t="str">
        <f>IF(BU53="Nej","-",IF(BU47="","-",IF(BX49="","-",IF(ABS(BX51)&lt;=0.15,"OK","IKKE OK"))))</f>
        <v>-</v>
      </c>
      <c r="BY52" s="749"/>
      <c r="BZ52" s="750"/>
      <c r="CA52" s="751" t="s">
        <v>274</v>
      </c>
      <c r="CB52" s="603"/>
      <c r="CC52" s="603"/>
      <c r="CD52" s="748" t="str">
        <f>IF(CA47="","-",IF(BU47="","-",IF(ABS(CD51)&lt;=0.15,"OK","Vurdering")))</f>
        <v>-</v>
      </c>
      <c r="CE52" s="749"/>
      <c r="CF52" s="750"/>
      <c r="CH52" s="94"/>
      <c r="CI52" s="85"/>
      <c r="CJ52" s="85"/>
      <c r="CK52" s="85"/>
      <c r="CL52" s="746" t="s">
        <v>274</v>
      </c>
      <c r="CM52" s="747"/>
      <c r="CN52" s="747"/>
      <c r="CO52" s="748" t="str">
        <f>IF(CL53="Nej","-",IF(CL47="","-",IF(CO49="","-",IF(ABS(CO51)&lt;=0.15,"OK","IKKE OK"))))</f>
        <v>-</v>
      </c>
      <c r="CP52" s="749"/>
      <c r="CQ52" s="750"/>
      <c r="CR52" s="751" t="s">
        <v>274</v>
      </c>
      <c r="CS52" s="603"/>
      <c r="CT52" s="603"/>
      <c r="CU52" s="748" t="str">
        <f>IF(CR47="","-",IF(CL47="","-",IF(ABS(CU51)&lt;=0.15,"OK","Vurdering")))</f>
        <v>-</v>
      </c>
      <c r="CV52" s="749"/>
      <c r="CW52" s="750"/>
      <c r="CY52" s="94"/>
      <c r="CZ52" s="85"/>
      <c r="DA52" s="85"/>
      <c r="DB52" s="85"/>
      <c r="DC52" s="746" t="s">
        <v>274</v>
      </c>
      <c r="DD52" s="747"/>
      <c r="DE52" s="747"/>
      <c r="DF52" s="748" t="str">
        <f>IF(DC53="Nej","-",IF(DC47="","-",IF(DF49="","-",IF(ABS(DF51)&lt;=0.15,"OK","IKKE OK"))))</f>
        <v>-</v>
      </c>
      <c r="DG52" s="749"/>
      <c r="DH52" s="750"/>
      <c r="DI52" s="751" t="s">
        <v>274</v>
      </c>
      <c r="DJ52" s="603"/>
      <c r="DK52" s="603"/>
      <c r="DL52" s="748" t="str">
        <f>IF(DI47="","-",IF(DC47="","-",IF(ABS(DL51)&lt;=0.15,"OK","Vurdering")))</f>
        <v>-</v>
      </c>
      <c r="DM52" s="749"/>
      <c r="DN52" s="750"/>
      <c r="DP52" s="94"/>
      <c r="DQ52" s="85"/>
      <c r="DR52" s="85"/>
      <c r="DS52" s="85"/>
      <c r="DT52" s="746" t="s">
        <v>274</v>
      </c>
      <c r="DU52" s="747"/>
      <c r="DV52" s="747"/>
      <c r="DW52" s="748" t="str">
        <f>IF(DT53="Nej","-",IF(DT47="","-",IF(DW49="","-",IF(ABS(DW51)&lt;=0.15,"OK","IKKE OK"))))</f>
        <v>-</v>
      </c>
      <c r="DX52" s="749"/>
      <c r="DY52" s="750"/>
      <c r="DZ52" s="751" t="s">
        <v>274</v>
      </c>
      <c r="EA52" s="603"/>
      <c r="EB52" s="603"/>
      <c r="EC52" s="748" t="str">
        <f>IF(DZ47="","-",IF(DT47="","-",IF(ABS(EC51)&lt;=0.15,"OK","Vurdering")))</f>
        <v>-</v>
      </c>
      <c r="ED52" s="749"/>
      <c r="EE52" s="750"/>
      <c r="EG52" s="94"/>
      <c r="EH52" s="85"/>
      <c r="EI52" s="85"/>
      <c r="EJ52" s="85"/>
      <c r="EK52" s="746" t="s">
        <v>274</v>
      </c>
      <c r="EL52" s="747"/>
      <c r="EM52" s="747"/>
      <c r="EN52" s="748" t="str">
        <f>IF(EK53="Nej","-",IF(EK47="","-",IF(EN49="","-",IF(ABS(EN51)&lt;=0.15,"OK","IKKE OK"))))</f>
        <v>-</v>
      </c>
      <c r="EO52" s="749"/>
      <c r="EP52" s="750"/>
      <c r="EQ52" s="751" t="s">
        <v>274</v>
      </c>
      <c r="ER52" s="603"/>
      <c r="ES52" s="603"/>
      <c r="ET52" s="748" t="str">
        <f>IF(EQ47="","-",IF(EK47="","-",IF(ABS(ET51)&lt;=0.15,"OK","Vurdering")))</f>
        <v>-</v>
      </c>
      <c r="EU52" s="749"/>
      <c r="EV52" s="750"/>
      <c r="EX52" s="94"/>
      <c r="EY52" s="85"/>
      <c r="EZ52" s="85"/>
      <c r="FA52" s="85"/>
      <c r="FB52" s="746" t="s">
        <v>274</v>
      </c>
      <c r="FC52" s="747"/>
      <c r="FD52" s="747"/>
      <c r="FE52" s="748" t="str">
        <f>IF(FB53="Nej","-",IF(FB47="","-",IF(FE49="","-",IF(ABS(FE51)&lt;=0.15,"OK","IKKE OK"))))</f>
        <v>-</v>
      </c>
      <c r="FF52" s="749"/>
      <c r="FG52" s="750"/>
      <c r="FH52" s="751" t="s">
        <v>274</v>
      </c>
      <c r="FI52" s="603"/>
      <c r="FJ52" s="603"/>
      <c r="FK52" s="748" t="str">
        <f>IF(FH47="","-",IF(FB47="","-",IF(ABS(FK51)&lt;=0.15,"OK","Vurdering")))</f>
        <v>-</v>
      </c>
      <c r="FL52" s="749"/>
      <c r="FM52" s="750"/>
    </row>
    <row r="53" spans="1:160" ht="12.75" customHeight="1">
      <c r="A53" s="599" t="str">
        <f>IF(E44="Baseline","Skal værdier for støj indsat under Baseline evalueres (Ja/Nej)?","Skal værdier for støj indsat under Modtagekontrol / Baseline evalueres (Ja/Nej)?")</f>
        <v>Skal værdier for støj indsat under Modtagekontrol / Baseline evalueres (Ja/Nej)?</v>
      </c>
      <c r="B53" s="600"/>
      <c r="C53" s="600"/>
      <c r="D53" s="601"/>
      <c r="E53" s="605" t="s">
        <v>231</v>
      </c>
      <c r="F53" s="606"/>
      <c r="G53" s="607"/>
      <c r="R53" s="691" t="str">
        <f>IF(V44="Baseline","Skal værdier for støj indsat under Baseline evalueres (Ja/Nej)?","Skal værdier for støj indsat under Modtagekontrol / Baseline evalueres (Ja/Nej)?")</f>
        <v>Skal værdier for støj indsat under Modtagekontrol / Baseline evalueres (Ja/Nej)?</v>
      </c>
      <c r="S53" s="692"/>
      <c r="T53" s="692"/>
      <c r="U53" s="693"/>
      <c r="V53" s="605" t="s">
        <v>231</v>
      </c>
      <c r="W53" s="606"/>
      <c r="X53" s="607"/>
      <c r="AI53" s="691" t="str">
        <f>IF(AM44="Baseline","Skal værdier for støj indsat under Baseline evalueres (Ja/Nej)?","Skal værdier for støj indsat under Modtagekontrol / Baseline evalueres (Ja/Nej)?")</f>
        <v>Skal værdier for støj indsat under Modtagekontrol / Baseline evalueres (Ja/Nej)?</v>
      </c>
      <c r="AJ53" s="692"/>
      <c r="AK53" s="692"/>
      <c r="AL53" s="693"/>
      <c r="AM53" s="605" t="s">
        <v>231</v>
      </c>
      <c r="AN53" s="606"/>
      <c r="AO53" s="607"/>
      <c r="AZ53" s="691" t="str">
        <f>IF(BD44="Baseline","Skal værdier for støj indsat under Baseline evalueres (Ja/Nej)?","Skal værdier for støj indsat under Modtagekontrol / Baseline evalueres (Ja/Nej)?")</f>
        <v>Skal værdier for støj indsat under Modtagekontrol / Baseline evalueres (Ja/Nej)?</v>
      </c>
      <c r="BA53" s="692"/>
      <c r="BB53" s="692"/>
      <c r="BC53" s="693"/>
      <c r="BD53" s="605" t="s">
        <v>231</v>
      </c>
      <c r="BE53" s="606"/>
      <c r="BF53" s="607"/>
      <c r="BQ53" s="691" t="str">
        <f>IF(BU44="Baseline","Skal værdier for støj indsat under Baseline evalueres (Ja/Nej)?","Skal værdier for støj indsat under Modtagekontrol / Baseline evalueres (Ja/Nej)?")</f>
        <v>Skal værdier for støj indsat under Modtagekontrol / Baseline evalueres (Ja/Nej)?</v>
      </c>
      <c r="BR53" s="692"/>
      <c r="BS53" s="692"/>
      <c r="BT53" s="693"/>
      <c r="BU53" s="605" t="s">
        <v>231</v>
      </c>
      <c r="BV53" s="606"/>
      <c r="BW53" s="607"/>
      <c r="CH53" s="691" t="str">
        <f>IF(CL44="Baseline","Skal værdier for støj indsat under Baseline evalueres (Ja/Nej)?","Skal værdier for støj indsat under Modtagekontrol / Baseline evalueres (Ja/Nej)?")</f>
        <v>Skal værdier for støj indsat under Modtagekontrol / Baseline evalueres (Ja/Nej)?</v>
      </c>
      <c r="CI53" s="692"/>
      <c r="CJ53" s="692"/>
      <c r="CK53" s="693"/>
      <c r="CL53" s="605" t="s">
        <v>231</v>
      </c>
      <c r="CM53" s="606"/>
      <c r="CN53" s="607"/>
      <c r="CY53" s="691" t="str">
        <f>IF(DC44="Baseline","Skal værdier for støj indsat under Baseline evalueres (Ja/Nej)?","Skal værdier for støj indsat under Modtagekontrol / Baseline evalueres (Ja/Nej)?")</f>
        <v>Skal værdier for støj indsat under Modtagekontrol / Baseline evalueres (Ja/Nej)?</v>
      </c>
      <c r="CZ53" s="692"/>
      <c r="DA53" s="692"/>
      <c r="DB53" s="693"/>
      <c r="DC53" s="605" t="s">
        <v>231</v>
      </c>
      <c r="DD53" s="606"/>
      <c r="DE53" s="607"/>
      <c r="DP53" s="691" t="str">
        <f>IF(DT44="Baseline","Skal værdier for støj indsat under Baseline evalueres (Ja/Nej)?","Skal værdier for støj indsat under Modtagekontrol / Baseline evalueres (Ja/Nej)?")</f>
        <v>Skal værdier for støj indsat under Modtagekontrol / Baseline evalueres (Ja/Nej)?</v>
      </c>
      <c r="DQ53" s="692"/>
      <c r="DR53" s="692"/>
      <c r="DS53" s="693"/>
      <c r="DT53" s="605" t="s">
        <v>231</v>
      </c>
      <c r="DU53" s="606"/>
      <c r="DV53" s="607"/>
      <c r="EG53" s="691" t="str">
        <f>IF(EK44="Baseline","Skal værdier for støj indsat under Baseline evalueres (Ja/Nej)?","Skal værdier for støj indsat under Modtagekontrol / Baseline evalueres (Ja/Nej)?")</f>
        <v>Skal værdier for støj indsat under Modtagekontrol / Baseline evalueres (Ja/Nej)?</v>
      </c>
      <c r="EH53" s="692"/>
      <c r="EI53" s="692"/>
      <c r="EJ53" s="693"/>
      <c r="EK53" s="605" t="s">
        <v>231</v>
      </c>
      <c r="EL53" s="606"/>
      <c r="EM53" s="607"/>
      <c r="EX53" s="691" t="str">
        <f>IF(FB44="Baseline","Skal værdier for støj indsat under Baseline evalueres (Ja/Nej)?","Skal værdier for støj indsat under Modtagekontrol / Baseline evalueres (Ja/Nej)?")</f>
        <v>Skal værdier for støj indsat under Modtagekontrol / Baseline evalueres (Ja/Nej)?</v>
      </c>
      <c r="EY53" s="692"/>
      <c r="EZ53" s="692"/>
      <c r="FA53" s="693"/>
      <c r="FB53" s="605" t="s">
        <v>231</v>
      </c>
      <c r="FC53" s="606"/>
      <c r="FD53" s="607"/>
    </row>
    <row r="54" spans="1:160" ht="13.5" thickBot="1">
      <c r="A54" s="602"/>
      <c r="B54" s="603"/>
      <c r="C54" s="603"/>
      <c r="D54" s="604"/>
      <c r="E54" s="608"/>
      <c r="F54" s="609"/>
      <c r="G54" s="610"/>
      <c r="R54" s="694"/>
      <c r="S54" s="695"/>
      <c r="T54" s="695"/>
      <c r="U54" s="696"/>
      <c r="V54" s="608"/>
      <c r="W54" s="609"/>
      <c r="X54" s="610"/>
      <c r="AI54" s="694"/>
      <c r="AJ54" s="695"/>
      <c r="AK54" s="695"/>
      <c r="AL54" s="696"/>
      <c r="AM54" s="608"/>
      <c r="AN54" s="609"/>
      <c r="AO54" s="610"/>
      <c r="AZ54" s="694"/>
      <c r="BA54" s="695"/>
      <c r="BB54" s="695"/>
      <c r="BC54" s="696"/>
      <c r="BD54" s="608"/>
      <c r="BE54" s="609"/>
      <c r="BF54" s="610"/>
      <c r="BQ54" s="694"/>
      <c r="BR54" s="695"/>
      <c r="BS54" s="695"/>
      <c r="BT54" s="696"/>
      <c r="BU54" s="608"/>
      <c r="BV54" s="609"/>
      <c r="BW54" s="610"/>
      <c r="CH54" s="694"/>
      <c r="CI54" s="695"/>
      <c r="CJ54" s="695"/>
      <c r="CK54" s="696"/>
      <c r="CL54" s="608"/>
      <c r="CM54" s="609"/>
      <c r="CN54" s="610"/>
      <c r="CY54" s="694"/>
      <c r="CZ54" s="695"/>
      <c r="DA54" s="695"/>
      <c r="DB54" s="696"/>
      <c r="DC54" s="608"/>
      <c r="DD54" s="609"/>
      <c r="DE54" s="610"/>
      <c r="DP54" s="694"/>
      <c r="DQ54" s="695"/>
      <c r="DR54" s="695"/>
      <c r="DS54" s="696"/>
      <c r="DT54" s="608"/>
      <c r="DU54" s="609"/>
      <c r="DV54" s="610"/>
      <c r="EG54" s="694"/>
      <c r="EH54" s="695"/>
      <c r="EI54" s="695"/>
      <c r="EJ54" s="696"/>
      <c r="EK54" s="608"/>
      <c r="EL54" s="609"/>
      <c r="EM54" s="610"/>
      <c r="EX54" s="694"/>
      <c r="EY54" s="695"/>
      <c r="EZ54" s="695"/>
      <c r="FA54" s="696"/>
      <c r="FB54" s="608"/>
      <c r="FC54" s="609"/>
      <c r="FD54" s="610"/>
    </row>
    <row r="55" ht="13.5" thickBot="1"/>
    <row r="56" spans="1:169" ht="30.75" customHeight="1" thickBot="1">
      <c r="A56" s="23" t="s">
        <v>91</v>
      </c>
      <c r="B56" s="21"/>
      <c r="C56" s="21"/>
      <c r="D56" s="21"/>
      <c r="E56" s="21"/>
      <c r="F56" s="21"/>
      <c r="G56" s="21"/>
      <c r="H56" s="21"/>
      <c r="I56" s="21"/>
      <c r="J56" s="21"/>
      <c r="K56" s="15"/>
      <c r="L56" s="15"/>
      <c r="M56" s="15"/>
      <c r="N56" s="21"/>
      <c r="O56" s="15"/>
      <c r="P56" s="16"/>
      <c r="R56" s="23" t="s">
        <v>91</v>
      </c>
      <c r="S56" s="21"/>
      <c r="T56" s="21"/>
      <c r="U56" s="21"/>
      <c r="V56" s="21"/>
      <c r="W56" s="21"/>
      <c r="X56" s="21"/>
      <c r="Y56" s="21"/>
      <c r="Z56" s="21"/>
      <c r="AA56" s="21"/>
      <c r="AB56" s="15"/>
      <c r="AC56" s="15"/>
      <c r="AD56" s="15"/>
      <c r="AE56" s="21"/>
      <c r="AF56" s="15"/>
      <c r="AG56" s="16"/>
      <c r="AI56" s="23" t="s">
        <v>91</v>
      </c>
      <c r="AJ56" s="21"/>
      <c r="AK56" s="21"/>
      <c r="AL56" s="21"/>
      <c r="AM56" s="21"/>
      <c r="AN56" s="21"/>
      <c r="AO56" s="21"/>
      <c r="AP56" s="21"/>
      <c r="AQ56" s="21"/>
      <c r="AR56" s="21"/>
      <c r="AS56" s="15"/>
      <c r="AT56" s="15"/>
      <c r="AU56" s="15"/>
      <c r="AV56" s="21"/>
      <c r="AW56" s="15"/>
      <c r="AX56" s="16"/>
      <c r="AZ56" s="23" t="s">
        <v>91</v>
      </c>
      <c r="BA56" s="21"/>
      <c r="BB56" s="21"/>
      <c r="BC56" s="21"/>
      <c r="BD56" s="21"/>
      <c r="BE56" s="21"/>
      <c r="BF56" s="21"/>
      <c r="BG56" s="21"/>
      <c r="BH56" s="21"/>
      <c r="BI56" s="21"/>
      <c r="BJ56" s="15"/>
      <c r="BK56" s="15"/>
      <c r="BL56" s="15"/>
      <c r="BM56" s="21"/>
      <c r="BN56" s="15"/>
      <c r="BO56" s="16"/>
      <c r="BQ56" s="23" t="s">
        <v>91</v>
      </c>
      <c r="BR56" s="21"/>
      <c r="BS56" s="21"/>
      <c r="BT56" s="21"/>
      <c r="BU56" s="21"/>
      <c r="BV56" s="21"/>
      <c r="BW56" s="21"/>
      <c r="BX56" s="21"/>
      <c r="BY56" s="21"/>
      <c r="BZ56" s="21"/>
      <c r="CA56" s="15"/>
      <c r="CB56" s="15"/>
      <c r="CC56" s="15"/>
      <c r="CD56" s="21"/>
      <c r="CE56" s="15"/>
      <c r="CF56" s="16"/>
      <c r="CH56" s="23" t="s">
        <v>91</v>
      </c>
      <c r="CI56" s="21"/>
      <c r="CJ56" s="21"/>
      <c r="CK56" s="21"/>
      <c r="CL56" s="21"/>
      <c r="CM56" s="21"/>
      <c r="CN56" s="21"/>
      <c r="CO56" s="21"/>
      <c r="CP56" s="21"/>
      <c r="CQ56" s="21"/>
      <c r="CR56" s="15"/>
      <c r="CS56" s="15"/>
      <c r="CT56" s="15"/>
      <c r="CU56" s="21"/>
      <c r="CV56" s="15"/>
      <c r="CW56" s="16"/>
      <c r="CY56" s="23" t="s">
        <v>91</v>
      </c>
      <c r="CZ56" s="21"/>
      <c r="DA56" s="21"/>
      <c r="DB56" s="21"/>
      <c r="DC56" s="21"/>
      <c r="DD56" s="21"/>
      <c r="DE56" s="21"/>
      <c r="DF56" s="21"/>
      <c r="DG56" s="21"/>
      <c r="DH56" s="21"/>
      <c r="DI56" s="15"/>
      <c r="DJ56" s="15"/>
      <c r="DK56" s="15"/>
      <c r="DL56" s="21"/>
      <c r="DM56" s="15"/>
      <c r="DN56" s="16"/>
      <c r="DP56" s="23" t="s">
        <v>91</v>
      </c>
      <c r="DQ56" s="21"/>
      <c r="DR56" s="21"/>
      <c r="DS56" s="21"/>
      <c r="DT56" s="21"/>
      <c r="DU56" s="21"/>
      <c r="DV56" s="21"/>
      <c r="DW56" s="21"/>
      <c r="DX56" s="21"/>
      <c r="DY56" s="21"/>
      <c r="DZ56" s="15"/>
      <c r="EA56" s="15"/>
      <c r="EB56" s="15"/>
      <c r="EC56" s="21"/>
      <c r="ED56" s="15"/>
      <c r="EE56" s="16"/>
      <c r="EG56" s="23" t="s">
        <v>91</v>
      </c>
      <c r="EH56" s="21"/>
      <c r="EI56" s="21"/>
      <c r="EJ56" s="21"/>
      <c r="EK56" s="21"/>
      <c r="EL56" s="21"/>
      <c r="EM56" s="21"/>
      <c r="EN56" s="21"/>
      <c r="EO56" s="21"/>
      <c r="EP56" s="21"/>
      <c r="EQ56" s="15"/>
      <c r="ER56" s="15"/>
      <c r="ES56" s="15"/>
      <c r="ET56" s="21"/>
      <c r="EU56" s="15"/>
      <c r="EV56" s="16"/>
      <c r="EX56" s="23" t="s">
        <v>91</v>
      </c>
      <c r="EY56" s="21"/>
      <c r="EZ56" s="21"/>
      <c r="FA56" s="21"/>
      <c r="FB56" s="21"/>
      <c r="FC56" s="21"/>
      <c r="FD56" s="21"/>
      <c r="FE56" s="21"/>
      <c r="FF56" s="21"/>
      <c r="FG56" s="21"/>
      <c r="FH56" s="15"/>
      <c r="FI56" s="15"/>
      <c r="FJ56" s="15"/>
      <c r="FK56" s="21"/>
      <c r="FL56" s="15"/>
      <c r="FM56" s="16"/>
    </row>
    <row r="57" spans="1:169" ht="15" customHeight="1">
      <c r="A57" s="697"/>
      <c r="B57" s="698"/>
      <c r="C57" s="698"/>
      <c r="D57" s="698"/>
      <c r="E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57" s="641"/>
      <c r="G57" s="641"/>
      <c r="H57" s="641"/>
      <c r="I57" s="641"/>
      <c r="J57" s="642"/>
      <c r="K57" s="731" t="str">
        <f>IF(E57="Modtagekontrol og Baseline dokumenteres på anden vis","Statuskontrol dokumenteres på anden vis","Statuskontrol")</f>
        <v>Statuskontrol</v>
      </c>
      <c r="L57" s="732"/>
      <c r="M57" s="732"/>
      <c r="N57" s="732"/>
      <c r="O57" s="732"/>
      <c r="P57" s="733"/>
      <c r="R57" s="697"/>
      <c r="S57" s="698"/>
      <c r="T57" s="698"/>
      <c r="U57" s="699"/>
      <c r="V57" s="703" t="str">
        <f>IF(AND('Brug af Fabrikstest Billedkvali'!$D$20="Fabrikstest",'Brug af Fabrikstest Billedkvali'!$D$36="Fabrikstest"),"Modtagekontrol og Baseline dokumenteres på anden vis",IF('Brug af Fabrikstest Billedkvali'!$D$20="Fabrikstest","Baseline","Modtagekontrol og Baseline"))</f>
        <v>Modtagekontrol og Baseline</v>
      </c>
      <c r="W57" s="641"/>
      <c r="X57" s="641"/>
      <c r="Y57" s="641"/>
      <c r="Z57" s="641"/>
      <c r="AA57" s="642"/>
      <c r="AB57" s="731" t="str">
        <f>IF(V57="Modtagekontrol og Baseline dokumenteres på anden vis","Statuskontrol dokumenteres på anden vis","Statuskontrol")</f>
        <v>Statuskontrol</v>
      </c>
      <c r="AC57" s="732"/>
      <c r="AD57" s="732"/>
      <c r="AE57" s="732"/>
      <c r="AF57" s="732"/>
      <c r="AG57" s="733"/>
      <c r="AI57" s="697"/>
      <c r="AJ57" s="698"/>
      <c r="AK57" s="698"/>
      <c r="AL57" s="699"/>
      <c r="AM57" s="703" t="str">
        <f>IF(AND('Brug af Fabrikstest Billedkvali'!$D$20="Fabrikstest",'Brug af Fabrikstest Billedkvali'!$D$36="Fabrikstest"),"Modtagekontrol og Baseline dokumenteres på anden vis",IF('Brug af Fabrikstest Billedkvali'!$D$20="Fabrikstest","Baseline","Modtagekontrol og Baseline"))</f>
        <v>Modtagekontrol og Baseline</v>
      </c>
      <c r="AN57" s="641"/>
      <c r="AO57" s="641"/>
      <c r="AP57" s="641"/>
      <c r="AQ57" s="641"/>
      <c r="AR57" s="642"/>
      <c r="AS57" s="731" t="str">
        <f>IF(AM57="Modtagekontrol og Baseline dokumenteres på anden vis","Statuskontrol dokumenteres på anden vis","Statuskontrol")</f>
        <v>Statuskontrol</v>
      </c>
      <c r="AT57" s="732"/>
      <c r="AU57" s="732"/>
      <c r="AV57" s="732"/>
      <c r="AW57" s="732"/>
      <c r="AX57" s="733"/>
      <c r="AZ57" s="697"/>
      <c r="BA57" s="698"/>
      <c r="BB57" s="698"/>
      <c r="BC57" s="699"/>
      <c r="BD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E57" s="641"/>
      <c r="BF57" s="641"/>
      <c r="BG57" s="641"/>
      <c r="BH57" s="641"/>
      <c r="BI57" s="642"/>
      <c r="BJ57" s="731" t="str">
        <f>IF(BD57="Modtagekontrol og Baseline dokumenteres på anden vis","Statuskontrol dokumenteres på anden vis","Statuskontrol")</f>
        <v>Statuskontrol</v>
      </c>
      <c r="BK57" s="732"/>
      <c r="BL57" s="732"/>
      <c r="BM57" s="732"/>
      <c r="BN57" s="732"/>
      <c r="BO57" s="733"/>
      <c r="BQ57" s="697"/>
      <c r="BR57" s="698"/>
      <c r="BS57" s="698"/>
      <c r="BT57" s="699"/>
      <c r="BU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V57" s="641"/>
      <c r="BW57" s="641"/>
      <c r="BX57" s="641"/>
      <c r="BY57" s="641"/>
      <c r="BZ57" s="642"/>
      <c r="CA57" s="731" t="str">
        <f>IF(BU57="Modtagekontrol og Baseline dokumenteres på anden vis","Statuskontrol dokumenteres på anden vis","Statuskontrol")</f>
        <v>Statuskontrol</v>
      </c>
      <c r="CB57" s="732"/>
      <c r="CC57" s="732"/>
      <c r="CD57" s="732"/>
      <c r="CE57" s="732"/>
      <c r="CF57" s="733"/>
      <c r="CH57" s="697"/>
      <c r="CI57" s="698"/>
      <c r="CJ57" s="698"/>
      <c r="CK57" s="699"/>
      <c r="CL57" s="703" t="str">
        <f>IF(AND('Brug af Fabrikstest Billedkvali'!$D$20="Fabrikstest",'Brug af Fabrikstest Billedkvali'!$D$36="Fabrikstest"),"Modtagekontrol og Baseline dokumenteres på anden vis",IF('Brug af Fabrikstest Billedkvali'!$D$20="Fabrikstest","Baseline","Modtagekontrol og Baseline"))</f>
        <v>Modtagekontrol og Baseline</v>
      </c>
      <c r="CM57" s="641"/>
      <c r="CN57" s="641"/>
      <c r="CO57" s="641"/>
      <c r="CP57" s="641"/>
      <c r="CQ57" s="642"/>
      <c r="CR57" s="731" t="str">
        <f>IF(CL57="Modtagekontrol og Baseline dokumenteres på anden vis","Statuskontrol dokumenteres på anden vis","Statuskontrol")</f>
        <v>Statuskontrol</v>
      </c>
      <c r="CS57" s="732"/>
      <c r="CT57" s="732"/>
      <c r="CU57" s="732"/>
      <c r="CV57" s="732"/>
      <c r="CW57" s="733"/>
      <c r="CY57" s="697"/>
      <c r="CZ57" s="698"/>
      <c r="DA57" s="698"/>
      <c r="DB57" s="699"/>
      <c r="DC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D57" s="641"/>
      <c r="DE57" s="641"/>
      <c r="DF57" s="641"/>
      <c r="DG57" s="641"/>
      <c r="DH57" s="642"/>
      <c r="DI57" s="731" t="str">
        <f>IF(DC57="Modtagekontrol og Baseline dokumenteres på anden vis","Statuskontrol dokumenteres på anden vis","Statuskontrol")</f>
        <v>Statuskontrol</v>
      </c>
      <c r="DJ57" s="732"/>
      <c r="DK57" s="732"/>
      <c r="DL57" s="732"/>
      <c r="DM57" s="732"/>
      <c r="DN57" s="733"/>
      <c r="DP57" s="697"/>
      <c r="DQ57" s="698"/>
      <c r="DR57" s="698"/>
      <c r="DS57" s="699"/>
      <c r="DT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U57" s="641"/>
      <c r="DV57" s="641"/>
      <c r="DW57" s="641"/>
      <c r="DX57" s="641"/>
      <c r="DY57" s="642"/>
      <c r="DZ57" s="731" t="str">
        <f>IF(DT57="Modtagekontrol og Baseline dokumenteres på anden vis","Statuskontrol dokumenteres på anden vis","Statuskontrol")</f>
        <v>Statuskontrol</v>
      </c>
      <c r="EA57" s="732"/>
      <c r="EB57" s="732"/>
      <c r="EC57" s="732"/>
      <c r="ED57" s="732"/>
      <c r="EE57" s="733"/>
      <c r="EG57" s="697"/>
      <c r="EH57" s="698"/>
      <c r="EI57" s="698"/>
      <c r="EJ57" s="699"/>
      <c r="EK57" s="703" t="str">
        <f>IF(AND('Brug af Fabrikstest Billedkvali'!$D$20="Fabrikstest",'Brug af Fabrikstest Billedkvali'!$D$36="Fabrikstest"),"Modtagekontrol og Baseline dokumenteres på anden vis",IF('Brug af Fabrikstest Billedkvali'!$D$20="Fabrikstest","Baseline","Modtagekontrol og Baseline"))</f>
        <v>Modtagekontrol og Baseline</v>
      </c>
      <c r="EL57" s="641"/>
      <c r="EM57" s="641"/>
      <c r="EN57" s="641"/>
      <c r="EO57" s="641"/>
      <c r="EP57" s="642"/>
      <c r="EQ57" s="731" t="str">
        <f>IF(EK57="Modtagekontrol og Baseline dokumenteres på anden vis","Statuskontrol dokumenteres på anden vis","Statuskontrol")</f>
        <v>Statuskontrol</v>
      </c>
      <c r="ER57" s="732"/>
      <c r="ES57" s="732"/>
      <c r="ET57" s="732"/>
      <c r="EU57" s="732"/>
      <c r="EV57" s="733"/>
      <c r="EX57" s="697"/>
      <c r="EY57" s="698"/>
      <c r="EZ57" s="698"/>
      <c r="FA57" s="699"/>
      <c r="FB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C57" s="641"/>
      <c r="FD57" s="641"/>
      <c r="FE57" s="641"/>
      <c r="FF57" s="641"/>
      <c r="FG57" s="642"/>
      <c r="FH57" s="731" t="str">
        <f>IF(FB57="Modtagekontrol og Baseline dokumenteres på anden vis","Statuskontrol dokumenteres på anden vis","Statuskontrol")</f>
        <v>Statuskontrol</v>
      </c>
      <c r="FI57" s="732"/>
      <c r="FJ57" s="732"/>
      <c r="FK57" s="732"/>
      <c r="FL57" s="732"/>
      <c r="FM57" s="733"/>
    </row>
    <row r="58" spans="1:169" ht="15" customHeight="1">
      <c r="A58" s="700"/>
      <c r="B58" s="701"/>
      <c r="C58" s="701"/>
      <c r="D58" s="701"/>
      <c r="E58" s="643"/>
      <c r="F58" s="644"/>
      <c r="G58" s="644"/>
      <c r="H58" s="644"/>
      <c r="I58" s="644"/>
      <c r="J58" s="645"/>
      <c r="K58" s="734"/>
      <c r="L58" s="735"/>
      <c r="M58" s="735"/>
      <c r="N58" s="735"/>
      <c r="O58" s="735"/>
      <c r="P58" s="736"/>
      <c r="R58" s="700"/>
      <c r="S58" s="701"/>
      <c r="T58" s="701"/>
      <c r="U58" s="702"/>
      <c r="V58" s="643"/>
      <c r="W58" s="644"/>
      <c r="X58" s="644"/>
      <c r="Y58" s="644"/>
      <c r="Z58" s="644"/>
      <c r="AA58" s="645"/>
      <c r="AB58" s="734"/>
      <c r="AC58" s="735"/>
      <c r="AD58" s="735"/>
      <c r="AE58" s="735"/>
      <c r="AF58" s="735"/>
      <c r="AG58" s="736"/>
      <c r="AI58" s="700"/>
      <c r="AJ58" s="701"/>
      <c r="AK58" s="701"/>
      <c r="AL58" s="702"/>
      <c r="AM58" s="643"/>
      <c r="AN58" s="644"/>
      <c r="AO58" s="644"/>
      <c r="AP58" s="644"/>
      <c r="AQ58" s="644"/>
      <c r="AR58" s="645"/>
      <c r="AS58" s="734"/>
      <c r="AT58" s="735"/>
      <c r="AU58" s="735"/>
      <c r="AV58" s="735"/>
      <c r="AW58" s="735"/>
      <c r="AX58" s="736"/>
      <c r="AZ58" s="700"/>
      <c r="BA58" s="701"/>
      <c r="BB58" s="701"/>
      <c r="BC58" s="702"/>
      <c r="BD58" s="643"/>
      <c r="BE58" s="644"/>
      <c r="BF58" s="644"/>
      <c r="BG58" s="644"/>
      <c r="BH58" s="644"/>
      <c r="BI58" s="645"/>
      <c r="BJ58" s="734"/>
      <c r="BK58" s="735"/>
      <c r="BL58" s="735"/>
      <c r="BM58" s="735"/>
      <c r="BN58" s="735"/>
      <c r="BO58" s="736"/>
      <c r="BQ58" s="700"/>
      <c r="BR58" s="701"/>
      <c r="BS58" s="701"/>
      <c r="BT58" s="702"/>
      <c r="BU58" s="643"/>
      <c r="BV58" s="644"/>
      <c r="BW58" s="644"/>
      <c r="BX58" s="644"/>
      <c r="BY58" s="644"/>
      <c r="BZ58" s="645"/>
      <c r="CA58" s="734"/>
      <c r="CB58" s="735"/>
      <c r="CC58" s="735"/>
      <c r="CD58" s="735"/>
      <c r="CE58" s="735"/>
      <c r="CF58" s="736"/>
      <c r="CH58" s="700"/>
      <c r="CI58" s="701"/>
      <c r="CJ58" s="701"/>
      <c r="CK58" s="702"/>
      <c r="CL58" s="643"/>
      <c r="CM58" s="644"/>
      <c r="CN58" s="644"/>
      <c r="CO58" s="644"/>
      <c r="CP58" s="644"/>
      <c r="CQ58" s="645"/>
      <c r="CR58" s="734"/>
      <c r="CS58" s="735"/>
      <c r="CT58" s="735"/>
      <c r="CU58" s="735"/>
      <c r="CV58" s="735"/>
      <c r="CW58" s="736"/>
      <c r="CY58" s="700"/>
      <c r="CZ58" s="701"/>
      <c r="DA58" s="701"/>
      <c r="DB58" s="702"/>
      <c r="DC58" s="643"/>
      <c r="DD58" s="644"/>
      <c r="DE58" s="644"/>
      <c r="DF58" s="644"/>
      <c r="DG58" s="644"/>
      <c r="DH58" s="645"/>
      <c r="DI58" s="734"/>
      <c r="DJ58" s="735"/>
      <c r="DK58" s="735"/>
      <c r="DL58" s="735"/>
      <c r="DM58" s="735"/>
      <c r="DN58" s="736"/>
      <c r="DP58" s="700"/>
      <c r="DQ58" s="701"/>
      <c r="DR58" s="701"/>
      <c r="DS58" s="702"/>
      <c r="DT58" s="643"/>
      <c r="DU58" s="644"/>
      <c r="DV58" s="644"/>
      <c r="DW58" s="644"/>
      <c r="DX58" s="644"/>
      <c r="DY58" s="645"/>
      <c r="DZ58" s="734"/>
      <c r="EA58" s="735"/>
      <c r="EB58" s="735"/>
      <c r="EC58" s="735"/>
      <c r="ED58" s="735"/>
      <c r="EE58" s="736"/>
      <c r="EG58" s="700"/>
      <c r="EH58" s="701"/>
      <c r="EI58" s="701"/>
      <c r="EJ58" s="702"/>
      <c r="EK58" s="643"/>
      <c r="EL58" s="644"/>
      <c r="EM58" s="644"/>
      <c r="EN58" s="644"/>
      <c r="EO58" s="644"/>
      <c r="EP58" s="645"/>
      <c r="EQ58" s="734"/>
      <c r="ER58" s="735"/>
      <c r="ES58" s="735"/>
      <c r="ET58" s="735"/>
      <c r="EU58" s="735"/>
      <c r="EV58" s="736"/>
      <c r="EX58" s="700"/>
      <c r="EY58" s="701"/>
      <c r="EZ58" s="701"/>
      <c r="FA58" s="702"/>
      <c r="FB58" s="643"/>
      <c r="FC58" s="644"/>
      <c r="FD58" s="644"/>
      <c r="FE58" s="644"/>
      <c r="FF58" s="644"/>
      <c r="FG58" s="645"/>
      <c r="FH58" s="734"/>
      <c r="FI58" s="735"/>
      <c r="FJ58" s="735"/>
      <c r="FK58" s="735"/>
      <c r="FL58" s="735"/>
      <c r="FM58" s="736"/>
    </row>
    <row r="59" spans="1:169" ht="15" customHeight="1">
      <c r="A59" s="728"/>
      <c r="B59" s="729"/>
      <c r="C59" s="729"/>
      <c r="D59" s="729"/>
      <c r="E59" s="737" t="s">
        <v>48</v>
      </c>
      <c r="F59" s="738"/>
      <c r="G59" s="738"/>
      <c r="H59" s="738"/>
      <c r="I59" s="738"/>
      <c r="J59" s="739"/>
      <c r="K59" s="734" t="s">
        <v>48</v>
      </c>
      <c r="L59" s="735"/>
      <c r="M59" s="735"/>
      <c r="N59" s="735"/>
      <c r="O59" s="735"/>
      <c r="P59" s="736"/>
      <c r="R59" s="728"/>
      <c r="S59" s="729"/>
      <c r="T59" s="729"/>
      <c r="U59" s="730"/>
      <c r="V59" s="737" t="s">
        <v>48</v>
      </c>
      <c r="W59" s="738"/>
      <c r="X59" s="738"/>
      <c r="Y59" s="738"/>
      <c r="Z59" s="738"/>
      <c r="AA59" s="739"/>
      <c r="AB59" s="734" t="s">
        <v>48</v>
      </c>
      <c r="AC59" s="735"/>
      <c r="AD59" s="735"/>
      <c r="AE59" s="735"/>
      <c r="AF59" s="735"/>
      <c r="AG59" s="736"/>
      <c r="AI59" s="728"/>
      <c r="AJ59" s="729"/>
      <c r="AK59" s="729"/>
      <c r="AL59" s="730"/>
      <c r="AM59" s="737" t="s">
        <v>48</v>
      </c>
      <c r="AN59" s="738"/>
      <c r="AO59" s="738"/>
      <c r="AP59" s="738"/>
      <c r="AQ59" s="738"/>
      <c r="AR59" s="739"/>
      <c r="AS59" s="734" t="s">
        <v>48</v>
      </c>
      <c r="AT59" s="735"/>
      <c r="AU59" s="735"/>
      <c r="AV59" s="735"/>
      <c r="AW59" s="735"/>
      <c r="AX59" s="736"/>
      <c r="AZ59" s="728"/>
      <c r="BA59" s="729"/>
      <c r="BB59" s="729"/>
      <c r="BC59" s="730"/>
      <c r="BD59" s="737" t="s">
        <v>48</v>
      </c>
      <c r="BE59" s="738"/>
      <c r="BF59" s="738"/>
      <c r="BG59" s="738"/>
      <c r="BH59" s="738"/>
      <c r="BI59" s="739"/>
      <c r="BJ59" s="734" t="s">
        <v>48</v>
      </c>
      <c r="BK59" s="735"/>
      <c r="BL59" s="735"/>
      <c r="BM59" s="735"/>
      <c r="BN59" s="735"/>
      <c r="BO59" s="736"/>
      <c r="BQ59" s="728"/>
      <c r="BR59" s="729"/>
      <c r="BS59" s="729"/>
      <c r="BT59" s="730"/>
      <c r="BU59" s="737" t="s">
        <v>48</v>
      </c>
      <c r="BV59" s="738"/>
      <c r="BW59" s="738"/>
      <c r="BX59" s="738"/>
      <c r="BY59" s="738"/>
      <c r="BZ59" s="739"/>
      <c r="CA59" s="734" t="s">
        <v>48</v>
      </c>
      <c r="CB59" s="735"/>
      <c r="CC59" s="735"/>
      <c r="CD59" s="735"/>
      <c r="CE59" s="735"/>
      <c r="CF59" s="736"/>
      <c r="CH59" s="728"/>
      <c r="CI59" s="729"/>
      <c r="CJ59" s="729"/>
      <c r="CK59" s="730"/>
      <c r="CL59" s="737" t="s">
        <v>48</v>
      </c>
      <c r="CM59" s="738"/>
      <c r="CN59" s="738"/>
      <c r="CO59" s="738"/>
      <c r="CP59" s="738"/>
      <c r="CQ59" s="739"/>
      <c r="CR59" s="734" t="s">
        <v>48</v>
      </c>
      <c r="CS59" s="735"/>
      <c r="CT59" s="735"/>
      <c r="CU59" s="735"/>
      <c r="CV59" s="735"/>
      <c r="CW59" s="736"/>
      <c r="CY59" s="728"/>
      <c r="CZ59" s="729"/>
      <c r="DA59" s="729"/>
      <c r="DB59" s="730"/>
      <c r="DC59" s="737" t="s">
        <v>48</v>
      </c>
      <c r="DD59" s="738"/>
      <c r="DE59" s="738"/>
      <c r="DF59" s="738"/>
      <c r="DG59" s="738"/>
      <c r="DH59" s="739"/>
      <c r="DI59" s="734" t="s">
        <v>48</v>
      </c>
      <c r="DJ59" s="735"/>
      <c r="DK59" s="735"/>
      <c r="DL59" s="735"/>
      <c r="DM59" s="735"/>
      <c r="DN59" s="736"/>
      <c r="DP59" s="728"/>
      <c r="DQ59" s="729"/>
      <c r="DR59" s="729"/>
      <c r="DS59" s="730"/>
      <c r="DT59" s="737" t="s">
        <v>48</v>
      </c>
      <c r="DU59" s="738"/>
      <c r="DV59" s="738"/>
      <c r="DW59" s="738"/>
      <c r="DX59" s="738"/>
      <c r="DY59" s="739"/>
      <c r="DZ59" s="734" t="s">
        <v>48</v>
      </c>
      <c r="EA59" s="735"/>
      <c r="EB59" s="735"/>
      <c r="EC59" s="735"/>
      <c r="ED59" s="735"/>
      <c r="EE59" s="736"/>
      <c r="EG59" s="728"/>
      <c r="EH59" s="729"/>
      <c r="EI59" s="729"/>
      <c r="EJ59" s="730"/>
      <c r="EK59" s="737" t="s">
        <v>48</v>
      </c>
      <c r="EL59" s="738"/>
      <c r="EM59" s="738"/>
      <c r="EN59" s="738"/>
      <c r="EO59" s="738"/>
      <c r="EP59" s="739"/>
      <c r="EQ59" s="734" t="s">
        <v>48</v>
      </c>
      <c r="ER59" s="735"/>
      <c r="ES59" s="735"/>
      <c r="ET59" s="735"/>
      <c r="EU59" s="735"/>
      <c r="EV59" s="736"/>
      <c r="EX59" s="728"/>
      <c r="EY59" s="729"/>
      <c r="EZ59" s="729"/>
      <c r="FA59" s="730"/>
      <c r="FB59" s="737" t="s">
        <v>48</v>
      </c>
      <c r="FC59" s="738"/>
      <c r="FD59" s="738"/>
      <c r="FE59" s="738"/>
      <c r="FF59" s="738"/>
      <c r="FG59" s="739"/>
      <c r="FH59" s="734" t="s">
        <v>48</v>
      </c>
      <c r="FI59" s="735"/>
      <c r="FJ59" s="735"/>
      <c r="FK59" s="735"/>
      <c r="FL59" s="735"/>
      <c r="FM59" s="736"/>
    </row>
    <row r="60" spans="1:169" ht="15" customHeight="1" thickBot="1">
      <c r="A60" s="672" t="s">
        <v>92</v>
      </c>
      <c r="B60" s="717"/>
      <c r="C60" s="717"/>
      <c r="D60" s="717"/>
      <c r="E60" s="719"/>
      <c r="F60" s="720"/>
      <c r="G60" s="720"/>
      <c r="H60" s="720"/>
      <c r="I60" s="720"/>
      <c r="J60" s="721"/>
      <c r="K60" s="719"/>
      <c r="L60" s="720"/>
      <c r="M60" s="720"/>
      <c r="N60" s="720"/>
      <c r="O60" s="720"/>
      <c r="P60" s="721"/>
      <c r="R60" s="672" t="s">
        <v>92</v>
      </c>
      <c r="S60" s="717"/>
      <c r="T60" s="717"/>
      <c r="U60" s="718"/>
      <c r="V60" s="719"/>
      <c r="W60" s="720"/>
      <c r="X60" s="720"/>
      <c r="Y60" s="720"/>
      <c r="Z60" s="720"/>
      <c r="AA60" s="721"/>
      <c r="AB60" s="719"/>
      <c r="AC60" s="720"/>
      <c r="AD60" s="720"/>
      <c r="AE60" s="720"/>
      <c r="AF60" s="720"/>
      <c r="AG60" s="721"/>
      <c r="AI60" s="672" t="s">
        <v>92</v>
      </c>
      <c r="AJ60" s="717"/>
      <c r="AK60" s="717"/>
      <c r="AL60" s="718"/>
      <c r="AM60" s="719"/>
      <c r="AN60" s="720"/>
      <c r="AO60" s="720"/>
      <c r="AP60" s="720"/>
      <c r="AQ60" s="720"/>
      <c r="AR60" s="721"/>
      <c r="AS60" s="719"/>
      <c r="AT60" s="720"/>
      <c r="AU60" s="720"/>
      <c r="AV60" s="720"/>
      <c r="AW60" s="720"/>
      <c r="AX60" s="721"/>
      <c r="AZ60" s="672" t="s">
        <v>92</v>
      </c>
      <c r="BA60" s="717"/>
      <c r="BB60" s="717"/>
      <c r="BC60" s="718"/>
      <c r="BD60" s="719"/>
      <c r="BE60" s="720"/>
      <c r="BF60" s="720"/>
      <c r="BG60" s="720"/>
      <c r="BH60" s="720"/>
      <c r="BI60" s="721"/>
      <c r="BJ60" s="719"/>
      <c r="BK60" s="720"/>
      <c r="BL60" s="720"/>
      <c r="BM60" s="720"/>
      <c r="BN60" s="720"/>
      <c r="BO60" s="721"/>
      <c r="BQ60" s="672" t="s">
        <v>92</v>
      </c>
      <c r="BR60" s="717"/>
      <c r="BS60" s="717"/>
      <c r="BT60" s="718"/>
      <c r="BU60" s="719"/>
      <c r="BV60" s="720"/>
      <c r="BW60" s="720"/>
      <c r="BX60" s="720"/>
      <c r="BY60" s="720"/>
      <c r="BZ60" s="721"/>
      <c r="CA60" s="719"/>
      <c r="CB60" s="720"/>
      <c r="CC60" s="720"/>
      <c r="CD60" s="720"/>
      <c r="CE60" s="720"/>
      <c r="CF60" s="721"/>
      <c r="CH60" s="672" t="s">
        <v>92</v>
      </c>
      <c r="CI60" s="717"/>
      <c r="CJ60" s="717"/>
      <c r="CK60" s="718"/>
      <c r="CL60" s="719"/>
      <c r="CM60" s="720"/>
      <c r="CN60" s="720"/>
      <c r="CO60" s="720"/>
      <c r="CP60" s="720"/>
      <c r="CQ60" s="721"/>
      <c r="CR60" s="719"/>
      <c r="CS60" s="720"/>
      <c r="CT60" s="720"/>
      <c r="CU60" s="720"/>
      <c r="CV60" s="720"/>
      <c r="CW60" s="721"/>
      <c r="CY60" s="672" t="s">
        <v>92</v>
      </c>
      <c r="CZ60" s="717"/>
      <c r="DA60" s="717"/>
      <c r="DB60" s="718"/>
      <c r="DC60" s="719"/>
      <c r="DD60" s="720"/>
      <c r="DE60" s="720"/>
      <c r="DF60" s="720"/>
      <c r="DG60" s="720"/>
      <c r="DH60" s="721"/>
      <c r="DI60" s="719"/>
      <c r="DJ60" s="720"/>
      <c r="DK60" s="720"/>
      <c r="DL60" s="720"/>
      <c r="DM60" s="720"/>
      <c r="DN60" s="721"/>
      <c r="DP60" s="672" t="s">
        <v>92</v>
      </c>
      <c r="DQ60" s="717"/>
      <c r="DR60" s="717"/>
      <c r="DS60" s="718"/>
      <c r="DT60" s="719"/>
      <c r="DU60" s="720"/>
      <c r="DV60" s="720"/>
      <c r="DW60" s="720"/>
      <c r="DX60" s="720"/>
      <c r="DY60" s="721"/>
      <c r="DZ60" s="719"/>
      <c r="EA60" s="720"/>
      <c r="EB60" s="720"/>
      <c r="EC60" s="720"/>
      <c r="ED60" s="720"/>
      <c r="EE60" s="721"/>
      <c r="EG60" s="672" t="s">
        <v>92</v>
      </c>
      <c r="EH60" s="717"/>
      <c r="EI60" s="717"/>
      <c r="EJ60" s="718"/>
      <c r="EK60" s="719"/>
      <c r="EL60" s="720"/>
      <c r="EM60" s="720"/>
      <c r="EN60" s="720"/>
      <c r="EO60" s="720"/>
      <c r="EP60" s="721"/>
      <c r="EQ60" s="719"/>
      <c r="ER60" s="720"/>
      <c r="ES60" s="720"/>
      <c r="ET60" s="720"/>
      <c r="EU60" s="720"/>
      <c r="EV60" s="721"/>
      <c r="EX60" s="672" t="s">
        <v>92</v>
      </c>
      <c r="EY60" s="717"/>
      <c r="EZ60" s="717"/>
      <c r="FA60" s="718"/>
      <c r="FB60" s="719"/>
      <c r="FC60" s="720"/>
      <c r="FD60" s="720"/>
      <c r="FE60" s="720"/>
      <c r="FF60" s="720"/>
      <c r="FG60" s="721"/>
      <c r="FH60" s="719"/>
      <c r="FI60" s="720"/>
      <c r="FJ60" s="720"/>
      <c r="FK60" s="720"/>
      <c r="FL60" s="720"/>
      <c r="FM60" s="721"/>
    </row>
    <row r="61" spans="1:169" ht="15" customHeight="1">
      <c r="A61" s="99"/>
      <c r="B61" s="100"/>
      <c r="C61" s="100"/>
      <c r="D61" s="100"/>
      <c r="E61" s="640" t="s">
        <v>313</v>
      </c>
      <c r="F61" s="641"/>
      <c r="G61" s="641"/>
      <c r="H61" s="641"/>
      <c r="I61" s="641"/>
      <c r="J61" s="642"/>
      <c r="K61" s="599" t="s">
        <v>273</v>
      </c>
      <c r="L61" s="649"/>
      <c r="M61" s="649"/>
      <c r="N61" s="649"/>
      <c r="O61" s="649"/>
      <c r="P61" s="650"/>
      <c r="R61" s="99"/>
      <c r="S61" s="100"/>
      <c r="T61" s="100"/>
      <c r="U61" s="100"/>
      <c r="V61" s="640" t="s">
        <v>313</v>
      </c>
      <c r="W61" s="641"/>
      <c r="X61" s="641"/>
      <c r="Y61" s="641"/>
      <c r="Z61" s="641"/>
      <c r="AA61" s="642"/>
      <c r="AB61" s="599" t="s">
        <v>273</v>
      </c>
      <c r="AC61" s="649"/>
      <c r="AD61" s="649"/>
      <c r="AE61" s="649"/>
      <c r="AF61" s="649"/>
      <c r="AG61" s="650"/>
      <c r="AI61" s="99"/>
      <c r="AJ61" s="100"/>
      <c r="AK61" s="100"/>
      <c r="AL61" s="100"/>
      <c r="AM61" s="640" t="s">
        <v>313</v>
      </c>
      <c r="AN61" s="641"/>
      <c r="AO61" s="641"/>
      <c r="AP61" s="641"/>
      <c r="AQ61" s="641"/>
      <c r="AR61" s="642"/>
      <c r="AS61" s="599" t="s">
        <v>273</v>
      </c>
      <c r="AT61" s="649"/>
      <c r="AU61" s="649"/>
      <c r="AV61" s="649"/>
      <c r="AW61" s="649"/>
      <c r="AX61" s="650"/>
      <c r="AZ61" s="99"/>
      <c r="BA61" s="100"/>
      <c r="BB61" s="100"/>
      <c r="BC61" s="100"/>
      <c r="BD61" s="640" t="s">
        <v>313</v>
      </c>
      <c r="BE61" s="641"/>
      <c r="BF61" s="641"/>
      <c r="BG61" s="641"/>
      <c r="BH61" s="641"/>
      <c r="BI61" s="642"/>
      <c r="BJ61" s="599" t="s">
        <v>273</v>
      </c>
      <c r="BK61" s="649"/>
      <c r="BL61" s="649"/>
      <c r="BM61" s="649"/>
      <c r="BN61" s="649"/>
      <c r="BO61" s="650"/>
      <c r="BQ61" s="99"/>
      <c r="BR61" s="100"/>
      <c r="BS61" s="100"/>
      <c r="BT61" s="100"/>
      <c r="BU61" s="640" t="s">
        <v>313</v>
      </c>
      <c r="BV61" s="641"/>
      <c r="BW61" s="641"/>
      <c r="BX61" s="641"/>
      <c r="BY61" s="641"/>
      <c r="BZ61" s="642"/>
      <c r="CA61" s="599" t="s">
        <v>273</v>
      </c>
      <c r="CB61" s="649"/>
      <c r="CC61" s="649"/>
      <c r="CD61" s="649"/>
      <c r="CE61" s="649"/>
      <c r="CF61" s="650"/>
      <c r="CH61" s="99"/>
      <c r="CI61" s="100"/>
      <c r="CJ61" s="100"/>
      <c r="CK61" s="100"/>
      <c r="CL61" s="640" t="s">
        <v>313</v>
      </c>
      <c r="CM61" s="641"/>
      <c r="CN61" s="641"/>
      <c r="CO61" s="641"/>
      <c r="CP61" s="641"/>
      <c r="CQ61" s="642"/>
      <c r="CR61" s="599" t="s">
        <v>273</v>
      </c>
      <c r="CS61" s="649"/>
      <c r="CT61" s="649"/>
      <c r="CU61" s="649"/>
      <c r="CV61" s="649"/>
      <c r="CW61" s="650"/>
      <c r="CY61" s="99"/>
      <c r="CZ61" s="100"/>
      <c r="DA61" s="100"/>
      <c r="DB61" s="100"/>
      <c r="DC61" s="640" t="s">
        <v>313</v>
      </c>
      <c r="DD61" s="641"/>
      <c r="DE61" s="641"/>
      <c r="DF61" s="641"/>
      <c r="DG61" s="641"/>
      <c r="DH61" s="642"/>
      <c r="DI61" s="599" t="s">
        <v>273</v>
      </c>
      <c r="DJ61" s="649"/>
      <c r="DK61" s="649"/>
      <c r="DL61" s="649"/>
      <c r="DM61" s="649"/>
      <c r="DN61" s="650"/>
      <c r="DP61" s="99"/>
      <c r="DQ61" s="100"/>
      <c r="DR61" s="100"/>
      <c r="DS61" s="100"/>
      <c r="DT61" s="640" t="s">
        <v>313</v>
      </c>
      <c r="DU61" s="641"/>
      <c r="DV61" s="641"/>
      <c r="DW61" s="641"/>
      <c r="DX61" s="641"/>
      <c r="DY61" s="642"/>
      <c r="DZ61" s="599" t="s">
        <v>273</v>
      </c>
      <c r="EA61" s="649"/>
      <c r="EB61" s="649"/>
      <c r="EC61" s="649"/>
      <c r="ED61" s="649"/>
      <c r="EE61" s="650"/>
      <c r="EG61" s="99"/>
      <c r="EH61" s="100"/>
      <c r="EI61" s="100"/>
      <c r="EJ61" s="100"/>
      <c r="EK61" s="640" t="s">
        <v>313</v>
      </c>
      <c r="EL61" s="641"/>
      <c r="EM61" s="641"/>
      <c r="EN61" s="641"/>
      <c r="EO61" s="641"/>
      <c r="EP61" s="642"/>
      <c r="EQ61" s="599" t="s">
        <v>273</v>
      </c>
      <c r="ER61" s="649"/>
      <c r="ES61" s="649"/>
      <c r="ET61" s="649"/>
      <c r="EU61" s="649"/>
      <c r="EV61" s="650"/>
      <c r="EX61" s="99"/>
      <c r="EY61" s="100"/>
      <c r="EZ61" s="100"/>
      <c r="FA61" s="100"/>
      <c r="FB61" s="640" t="s">
        <v>313</v>
      </c>
      <c r="FC61" s="641"/>
      <c r="FD61" s="641"/>
      <c r="FE61" s="641"/>
      <c r="FF61" s="641"/>
      <c r="FG61" s="642"/>
      <c r="FH61" s="599" t="s">
        <v>273</v>
      </c>
      <c r="FI61" s="649"/>
      <c r="FJ61" s="649"/>
      <c r="FK61" s="649"/>
      <c r="FL61" s="649"/>
      <c r="FM61" s="650"/>
    </row>
    <row r="62" spans="1:169" s="113" customFormat="1" ht="15" customHeight="1">
      <c r="A62" s="111"/>
      <c r="B62" s="112"/>
      <c r="C62" s="112"/>
      <c r="D62" s="112"/>
      <c r="E62" s="646"/>
      <c r="F62" s="647"/>
      <c r="G62" s="647"/>
      <c r="H62" s="647"/>
      <c r="I62" s="647"/>
      <c r="J62" s="648"/>
      <c r="K62" s="722" t="s">
        <v>76</v>
      </c>
      <c r="L62" s="723"/>
      <c r="M62" s="724"/>
      <c r="N62" s="725" t="str">
        <f>IF(K60="","-",IF(E60="","-",K60-E60))</f>
        <v>-</v>
      </c>
      <c r="O62" s="726"/>
      <c r="P62" s="727"/>
      <c r="R62" s="111"/>
      <c r="S62" s="112"/>
      <c r="T62" s="112"/>
      <c r="U62" s="112"/>
      <c r="V62" s="646"/>
      <c r="W62" s="647"/>
      <c r="X62" s="647"/>
      <c r="Y62" s="647"/>
      <c r="Z62" s="647"/>
      <c r="AA62" s="648"/>
      <c r="AB62" s="722" t="s">
        <v>76</v>
      </c>
      <c r="AC62" s="723"/>
      <c r="AD62" s="724"/>
      <c r="AE62" s="725" t="str">
        <f>IF(AB60="","-",IF(V60="","-",AB60-V60))</f>
        <v>-</v>
      </c>
      <c r="AF62" s="726"/>
      <c r="AG62" s="727"/>
      <c r="AI62" s="111"/>
      <c r="AJ62" s="112"/>
      <c r="AK62" s="112"/>
      <c r="AL62" s="112"/>
      <c r="AM62" s="646"/>
      <c r="AN62" s="647"/>
      <c r="AO62" s="647"/>
      <c r="AP62" s="647"/>
      <c r="AQ62" s="647"/>
      <c r="AR62" s="648"/>
      <c r="AS62" s="722" t="s">
        <v>76</v>
      </c>
      <c r="AT62" s="723"/>
      <c r="AU62" s="724"/>
      <c r="AV62" s="725" t="str">
        <f>IF(AS60="","-",IF(AM60="","-",AS60-AM60))</f>
        <v>-</v>
      </c>
      <c r="AW62" s="726"/>
      <c r="AX62" s="727"/>
      <c r="AZ62" s="111"/>
      <c r="BA62" s="112"/>
      <c r="BB62" s="112"/>
      <c r="BC62" s="112"/>
      <c r="BD62" s="646"/>
      <c r="BE62" s="647"/>
      <c r="BF62" s="647"/>
      <c r="BG62" s="647"/>
      <c r="BH62" s="647"/>
      <c r="BI62" s="648"/>
      <c r="BJ62" s="722" t="s">
        <v>76</v>
      </c>
      <c r="BK62" s="723"/>
      <c r="BL62" s="724"/>
      <c r="BM62" s="725" t="str">
        <f>IF(BJ60="","-",IF(BD60="","-",BJ60-BD60))</f>
        <v>-</v>
      </c>
      <c r="BN62" s="726"/>
      <c r="BO62" s="727"/>
      <c r="BQ62" s="111"/>
      <c r="BR62" s="112"/>
      <c r="BS62" s="112"/>
      <c r="BT62" s="112"/>
      <c r="BU62" s="646"/>
      <c r="BV62" s="647"/>
      <c r="BW62" s="647"/>
      <c r="BX62" s="647"/>
      <c r="BY62" s="647"/>
      <c r="BZ62" s="648"/>
      <c r="CA62" s="722" t="s">
        <v>76</v>
      </c>
      <c r="CB62" s="723"/>
      <c r="CC62" s="724"/>
      <c r="CD62" s="725" t="str">
        <f>IF(CA60="","-",IF(BU60="","-",CA60-BU60))</f>
        <v>-</v>
      </c>
      <c r="CE62" s="726"/>
      <c r="CF62" s="727"/>
      <c r="CH62" s="111"/>
      <c r="CI62" s="112"/>
      <c r="CJ62" s="112"/>
      <c r="CK62" s="112"/>
      <c r="CL62" s="646"/>
      <c r="CM62" s="647"/>
      <c r="CN62" s="647"/>
      <c r="CO62" s="647"/>
      <c r="CP62" s="647"/>
      <c r="CQ62" s="648"/>
      <c r="CR62" s="722" t="s">
        <v>76</v>
      </c>
      <c r="CS62" s="723"/>
      <c r="CT62" s="724"/>
      <c r="CU62" s="725" t="str">
        <f>IF(CR60="","-",IF(CL60="","-",CR60-CL60))</f>
        <v>-</v>
      </c>
      <c r="CV62" s="726"/>
      <c r="CW62" s="727"/>
      <c r="CY62" s="111"/>
      <c r="CZ62" s="112"/>
      <c r="DA62" s="112"/>
      <c r="DB62" s="112"/>
      <c r="DC62" s="646"/>
      <c r="DD62" s="647"/>
      <c r="DE62" s="647"/>
      <c r="DF62" s="647"/>
      <c r="DG62" s="647"/>
      <c r="DH62" s="648"/>
      <c r="DI62" s="722" t="s">
        <v>76</v>
      </c>
      <c r="DJ62" s="723"/>
      <c r="DK62" s="724"/>
      <c r="DL62" s="725" t="str">
        <f>IF(DI60="","-",IF(DC60="","-",DI60-DC60))</f>
        <v>-</v>
      </c>
      <c r="DM62" s="726"/>
      <c r="DN62" s="727"/>
      <c r="DP62" s="111"/>
      <c r="DQ62" s="112"/>
      <c r="DR62" s="112"/>
      <c r="DS62" s="112"/>
      <c r="DT62" s="646"/>
      <c r="DU62" s="647"/>
      <c r="DV62" s="647"/>
      <c r="DW62" s="647"/>
      <c r="DX62" s="647"/>
      <c r="DY62" s="648"/>
      <c r="DZ62" s="722" t="s">
        <v>76</v>
      </c>
      <c r="EA62" s="723"/>
      <c r="EB62" s="724"/>
      <c r="EC62" s="725" t="str">
        <f>IF(DZ60="","-",IF(DT60="","-",DZ60-DT60))</f>
        <v>-</v>
      </c>
      <c r="ED62" s="726"/>
      <c r="EE62" s="727"/>
      <c r="EG62" s="111"/>
      <c r="EH62" s="112"/>
      <c r="EI62" s="112"/>
      <c r="EJ62" s="112"/>
      <c r="EK62" s="646"/>
      <c r="EL62" s="647"/>
      <c r="EM62" s="647"/>
      <c r="EN62" s="647"/>
      <c r="EO62" s="647"/>
      <c r="EP62" s="648"/>
      <c r="EQ62" s="722" t="s">
        <v>76</v>
      </c>
      <c r="ER62" s="723"/>
      <c r="ES62" s="724"/>
      <c r="ET62" s="725" t="str">
        <f>IF(EQ60="","-",IF(EK60="","-",EQ60-EK60))</f>
        <v>-</v>
      </c>
      <c r="EU62" s="726"/>
      <c r="EV62" s="727"/>
      <c r="EX62" s="111"/>
      <c r="EY62" s="112"/>
      <c r="EZ62" s="112"/>
      <c r="FA62" s="112"/>
      <c r="FB62" s="646"/>
      <c r="FC62" s="647"/>
      <c r="FD62" s="647"/>
      <c r="FE62" s="647"/>
      <c r="FF62" s="647"/>
      <c r="FG62" s="648"/>
      <c r="FH62" s="722" t="s">
        <v>76</v>
      </c>
      <c r="FI62" s="723"/>
      <c r="FJ62" s="724"/>
      <c r="FK62" s="725" t="str">
        <f>IF(FH60="","-",IF(FB60="","-",FH60-FB60))</f>
        <v>-</v>
      </c>
      <c r="FL62" s="726"/>
      <c r="FM62" s="727"/>
    </row>
    <row r="63" spans="1:169" s="113" customFormat="1" ht="15" customHeight="1" thickBot="1">
      <c r="A63" s="111"/>
      <c r="B63" s="112"/>
      <c r="C63" s="112"/>
      <c r="D63" s="112"/>
      <c r="E63" s="602" t="s">
        <v>274</v>
      </c>
      <c r="F63" s="603"/>
      <c r="G63" s="603"/>
      <c r="H63" s="710" t="str">
        <f>IF(E66="Nej","-",IF(E60="","-",IF(E60&lt;=E64,"OK","IKKE OK")))</f>
        <v>-</v>
      </c>
      <c r="I63" s="711"/>
      <c r="J63" s="712"/>
      <c r="K63" s="602" t="s">
        <v>274</v>
      </c>
      <c r="L63" s="603"/>
      <c r="M63" s="603"/>
      <c r="N63" s="710" t="str">
        <f>IF(E64&lt;=4,IF(K60="","-",IF(ABS(K60)&lt;=E64,"OK","IKKE OK")),IF(OR(E60="",K60=""),"-",IF(AND(ABS(K60)&lt;=E64,K60&lt;=E60+4,K60&gt;=E60-4),"OK","IKKE OK")))</f>
        <v>-</v>
      </c>
      <c r="O63" s="711"/>
      <c r="P63" s="712"/>
      <c r="R63" s="111"/>
      <c r="S63" s="112"/>
      <c r="T63" s="112"/>
      <c r="U63" s="112"/>
      <c r="V63" s="602" t="s">
        <v>274</v>
      </c>
      <c r="W63" s="603"/>
      <c r="X63" s="603"/>
      <c r="Y63" s="710" t="str">
        <f>IF(V66="Nej","-",IF(V60="","-",IF(V60&lt;=V64,"OK","IKKE OK")))</f>
        <v>-</v>
      </c>
      <c r="Z63" s="711"/>
      <c r="AA63" s="712"/>
      <c r="AB63" s="602" t="s">
        <v>274</v>
      </c>
      <c r="AC63" s="603"/>
      <c r="AD63" s="603"/>
      <c r="AE63" s="710" t="str">
        <f>IF(V64&lt;=4,IF(AB60="","-",IF(ABS(AB60)&lt;=V64,"OK","IKKE OK")),IF(OR(V60="",AB60=""),"-",IF(AND(ABS(AB60)&lt;=V64,AB60&lt;=V60+4,AB60&gt;=V60-4),"OK","IKKE OK")))</f>
        <v>-</v>
      </c>
      <c r="AF63" s="711"/>
      <c r="AG63" s="712"/>
      <c r="AI63" s="111"/>
      <c r="AJ63" s="112"/>
      <c r="AK63" s="112"/>
      <c r="AL63" s="112"/>
      <c r="AM63" s="602" t="s">
        <v>274</v>
      </c>
      <c r="AN63" s="603"/>
      <c r="AO63" s="603"/>
      <c r="AP63" s="710" t="str">
        <f>IF(AM66="Nej","-",IF(AM60="","-",IF(AM60&lt;=AM64,"OK","IKKE OK")))</f>
        <v>-</v>
      </c>
      <c r="AQ63" s="711"/>
      <c r="AR63" s="712"/>
      <c r="AS63" s="602" t="s">
        <v>274</v>
      </c>
      <c r="AT63" s="603"/>
      <c r="AU63" s="603"/>
      <c r="AV63" s="710" t="str">
        <f>IF(AM64&lt;=4,IF(AS60="","-",IF(ABS(AS60)&lt;=AM64,"OK","IKKE OK")),IF(OR(AM60="",AS60=""),"-",IF(AND(ABS(AS60)&lt;=AM64,AS60&lt;=AM60+4,AS60&gt;=AM60-4),"OK","IKKE OK")))</f>
        <v>-</v>
      </c>
      <c r="AW63" s="711"/>
      <c r="AX63" s="712"/>
      <c r="AZ63" s="111"/>
      <c r="BA63" s="112"/>
      <c r="BB63" s="112"/>
      <c r="BC63" s="112"/>
      <c r="BD63" s="602" t="s">
        <v>274</v>
      </c>
      <c r="BE63" s="603"/>
      <c r="BF63" s="603"/>
      <c r="BG63" s="710" t="str">
        <f>IF(BD66="Nej","-",IF(BD60="","-",IF(BD60&lt;=BD64,"OK","IKKE OK")))</f>
        <v>-</v>
      </c>
      <c r="BH63" s="711"/>
      <c r="BI63" s="712"/>
      <c r="BJ63" s="602" t="s">
        <v>274</v>
      </c>
      <c r="BK63" s="603"/>
      <c r="BL63" s="603"/>
      <c r="BM63" s="710" t="str">
        <f>IF(BD64&lt;=4,IF(BJ60="","-",IF(ABS(BJ60)&lt;=BD64,"OK","IKKE OK")),IF(OR(BD60="",BJ60=""),"-",IF(AND(ABS(BJ60)&lt;=BD64,BJ60&lt;=BD60+4,BJ60&gt;=BD60-4),"OK","IKKE OK")))</f>
        <v>-</v>
      </c>
      <c r="BN63" s="711"/>
      <c r="BO63" s="712"/>
      <c r="BQ63" s="111"/>
      <c r="BR63" s="112"/>
      <c r="BS63" s="112"/>
      <c r="BT63" s="112"/>
      <c r="BU63" s="602" t="s">
        <v>274</v>
      </c>
      <c r="BV63" s="603"/>
      <c r="BW63" s="603"/>
      <c r="BX63" s="710" t="str">
        <f>IF(BU66="Nej","-",IF(BU60="","-",IF(BU60&lt;=BU64,"OK","IKKE OK")))</f>
        <v>-</v>
      </c>
      <c r="BY63" s="711"/>
      <c r="BZ63" s="712"/>
      <c r="CA63" s="602" t="s">
        <v>274</v>
      </c>
      <c r="CB63" s="603"/>
      <c r="CC63" s="603"/>
      <c r="CD63" s="710" t="str">
        <f>IF(BU64&lt;=4,IF(CA60="","-",IF(ABS(CA60)&lt;=BU64,"OK","IKKE OK")),IF(OR(BU60="",CA60=""),"-",IF(AND(ABS(CA60)&lt;=BU64,CA60&lt;=BU60+4,CA60&gt;=BU60-4),"OK","IKKE OK")))</f>
        <v>-</v>
      </c>
      <c r="CE63" s="711"/>
      <c r="CF63" s="712"/>
      <c r="CH63" s="111"/>
      <c r="CI63" s="112"/>
      <c r="CJ63" s="112"/>
      <c r="CK63" s="112"/>
      <c r="CL63" s="602" t="s">
        <v>274</v>
      </c>
      <c r="CM63" s="603"/>
      <c r="CN63" s="603"/>
      <c r="CO63" s="710" t="str">
        <f>IF(CL66="Nej","-",IF(CL60="","-",IF(CL60&lt;=CL64,"OK","IKKE OK")))</f>
        <v>-</v>
      </c>
      <c r="CP63" s="711"/>
      <c r="CQ63" s="712"/>
      <c r="CR63" s="602" t="s">
        <v>274</v>
      </c>
      <c r="CS63" s="603"/>
      <c r="CT63" s="603"/>
      <c r="CU63" s="710" t="str">
        <f>IF(CL64&lt;=4,IF(CR60="","-",IF(ABS(CR60)&lt;=CL64,"OK","IKKE OK")),IF(OR(CL60="",CR60=""),"-",IF(AND(ABS(CR60)&lt;=CL64,CR60&lt;=CL60+4,CR60&gt;=CL60-4),"OK","IKKE OK")))</f>
        <v>-</v>
      </c>
      <c r="CV63" s="711"/>
      <c r="CW63" s="712"/>
      <c r="CY63" s="111"/>
      <c r="CZ63" s="112"/>
      <c r="DA63" s="112"/>
      <c r="DB63" s="112"/>
      <c r="DC63" s="602" t="s">
        <v>274</v>
      </c>
      <c r="DD63" s="603"/>
      <c r="DE63" s="603"/>
      <c r="DF63" s="710" t="str">
        <f>IF(DC66="Nej","-",IF(DC60="","-",IF(DC60&lt;=DC64,"OK","IKKE OK")))</f>
        <v>-</v>
      </c>
      <c r="DG63" s="711"/>
      <c r="DH63" s="712"/>
      <c r="DI63" s="602" t="s">
        <v>274</v>
      </c>
      <c r="DJ63" s="603"/>
      <c r="DK63" s="603"/>
      <c r="DL63" s="710" t="str">
        <f>IF(DC64&lt;=4,IF(DI60="","-",IF(ABS(DI60)&lt;=DC64,"OK","IKKE OK")),IF(OR(DC60="",DI60=""),"-",IF(AND(ABS(DI60)&lt;=DC64,DI60&lt;=DC60+4,DI60&gt;=DC60-4),"OK","IKKE OK")))</f>
        <v>-</v>
      </c>
      <c r="DM63" s="711"/>
      <c r="DN63" s="712"/>
      <c r="DP63" s="111"/>
      <c r="DQ63" s="112"/>
      <c r="DR63" s="112"/>
      <c r="DS63" s="112"/>
      <c r="DT63" s="602" t="s">
        <v>274</v>
      </c>
      <c r="DU63" s="603"/>
      <c r="DV63" s="603"/>
      <c r="DW63" s="710" t="str">
        <f>IF(DT66="Nej","-",IF(DT60="","-",IF(DT60&lt;=DT64,"OK","IKKE OK")))</f>
        <v>-</v>
      </c>
      <c r="DX63" s="711"/>
      <c r="DY63" s="712"/>
      <c r="DZ63" s="602" t="s">
        <v>274</v>
      </c>
      <c r="EA63" s="603"/>
      <c r="EB63" s="603"/>
      <c r="EC63" s="710" t="str">
        <f>IF(DT64&lt;=4,IF(DZ60="","-",IF(ABS(DZ60)&lt;=DT64,"OK","IKKE OK")),IF(OR(DT60="",DZ60=""),"-",IF(AND(ABS(DZ60)&lt;=DT64,DZ60&lt;=DT60+4,DZ60&gt;=DT60-4),"OK","IKKE OK")))</f>
        <v>-</v>
      </c>
      <c r="ED63" s="711"/>
      <c r="EE63" s="712"/>
      <c r="EG63" s="111"/>
      <c r="EH63" s="112"/>
      <c r="EI63" s="112"/>
      <c r="EJ63" s="112"/>
      <c r="EK63" s="602" t="s">
        <v>274</v>
      </c>
      <c r="EL63" s="603"/>
      <c r="EM63" s="603"/>
      <c r="EN63" s="710" t="str">
        <f>IF(EK66="Nej","-",IF(EK60="","-",IF(EK60&lt;=EK64,"OK","IKKE OK")))</f>
        <v>-</v>
      </c>
      <c r="EO63" s="711"/>
      <c r="EP63" s="712"/>
      <c r="EQ63" s="602" t="s">
        <v>274</v>
      </c>
      <c r="ER63" s="603"/>
      <c r="ES63" s="603"/>
      <c r="ET63" s="710" t="str">
        <f>IF(EK64&lt;=4,IF(EQ60="","-",IF(ABS(EQ60)&lt;=EK64,"OK","IKKE OK")),IF(OR(EK60="",EQ60=""),"-",IF(AND(ABS(EQ60)&lt;=EK64,EQ60&lt;=EK60+4,EQ60&gt;=EK60-4),"OK","IKKE OK")))</f>
        <v>-</v>
      </c>
      <c r="EU63" s="711"/>
      <c r="EV63" s="712"/>
      <c r="EX63" s="111"/>
      <c r="EY63" s="112"/>
      <c r="EZ63" s="112"/>
      <c r="FA63" s="112"/>
      <c r="FB63" s="602" t="s">
        <v>274</v>
      </c>
      <c r="FC63" s="603"/>
      <c r="FD63" s="603"/>
      <c r="FE63" s="710" t="str">
        <f>IF(FB66="Nej","-",IF(FB60="","-",IF(FB60&lt;=FB64,"OK","IKKE OK")))</f>
        <v>-</v>
      </c>
      <c r="FF63" s="711"/>
      <c r="FG63" s="712"/>
      <c r="FH63" s="602" t="s">
        <v>274</v>
      </c>
      <c r="FI63" s="603"/>
      <c r="FJ63" s="603"/>
      <c r="FK63" s="710" t="str">
        <f>IF(FB64&lt;=4,IF(FH60="","-",IF(ABS(FH60)&lt;=FB64,"OK","IKKE OK")),IF(OR(FB60="",FH60=""),"-",IF(AND(ABS(FH60)&lt;=FB64,FH60&lt;=FB60+4,FH60&gt;=FB60-4),"OK","IKKE OK")))</f>
        <v>-</v>
      </c>
      <c r="FL63" s="711"/>
      <c r="FM63" s="712"/>
    </row>
    <row r="64" spans="1:169" ht="15" customHeight="1">
      <c r="A64" s="621" t="s">
        <v>95</v>
      </c>
      <c r="B64" s="622"/>
      <c r="C64" s="622"/>
      <c r="D64" s="623"/>
      <c r="E64" s="626">
        <v>4</v>
      </c>
      <c r="F64" s="628" t="s">
        <v>93</v>
      </c>
      <c r="G64" s="713" t="s">
        <v>94</v>
      </c>
      <c r="H64" s="713"/>
      <c r="I64" s="713"/>
      <c r="J64" s="713"/>
      <c r="K64" s="713"/>
      <c r="L64" s="713"/>
      <c r="M64" s="713"/>
      <c r="N64" s="713"/>
      <c r="O64" s="713"/>
      <c r="P64" s="714"/>
      <c r="R64" s="621" t="s">
        <v>95</v>
      </c>
      <c r="S64" s="622"/>
      <c r="T64" s="622"/>
      <c r="U64" s="623"/>
      <c r="V64" s="626">
        <v>4</v>
      </c>
      <c r="W64" s="628" t="s">
        <v>93</v>
      </c>
      <c r="X64" s="713" t="s">
        <v>94</v>
      </c>
      <c r="Y64" s="713"/>
      <c r="Z64" s="713"/>
      <c r="AA64" s="713"/>
      <c r="AB64" s="713"/>
      <c r="AC64" s="713"/>
      <c r="AD64" s="713"/>
      <c r="AE64" s="713"/>
      <c r="AF64" s="713"/>
      <c r="AG64" s="714"/>
      <c r="AI64" s="621" t="s">
        <v>95</v>
      </c>
      <c r="AJ64" s="622"/>
      <c r="AK64" s="622"/>
      <c r="AL64" s="623"/>
      <c r="AM64" s="626">
        <v>4</v>
      </c>
      <c r="AN64" s="628" t="s">
        <v>93</v>
      </c>
      <c r="AO64" s="713" t="s">
        <v>94</v>
      </c>
      <c r="AP64" s="713"/>
      <c r="AQ64" s="713"/>
      <c r="AR64" s="713"/>
      <c r="AS64" s="713"/>
      <c r="AT64" s="713"/>
      <c r="AU64" s="713"/>
      <c r="AV64" s="713"/>
      <c r="AW64" s="713"/>
      <c r="AX64" s="714"/>
      <c r="AZ64" s="621" t="s">
        <v>95</v>
      </c>
      <c r="BA64" s="622"/>
      <c r="BB64" s="622"/>
      <c r="BC64" s="623"/>
      <c r="BD64" s="626">
        <v>4</v>
      </c>
      <c r="BE64" s="628" t="s">
        <v>93</v>
      </c>
      <c r="BF64" s="713" t="s">
        <v>94</v>
      </c>
      <c r="BG64" s="713"/>
      <c r="BH64" s="713"/>
      <c r="BI64" s="713"/>
      <c r="BJ64" s="713"/>
      <c r="BK64" s="713"/>
      <c r="BL64" s="713"/>
      <c r="BM64" s="713"/>
      <c r="BN64" s="713"/>
      <c r="BO64" s="714"/>
      <c r="BQ64" s="621" t="s">
        <v>95</v>
      </c>
      <c r="BR64" s="622"/>
      <c r="BS64" s="622"/>
      <c r="BT64" s="623"/>
      <c r="BU64" s="626">
        <v>4</v>
      </c>
      <c r="BV64" s="628" t="s">
        <v>93</v>
      </c>
      <c r="BW64" s="713" t="s">
        <v>94</v>
      </c>
      <c r="BX64" s="713"/>
      <c r="BY64" s="713"/>
      <c r="BZ64" s="713"/>
      <c r="CA64" s="713"/>
      <c r="CB64" s="713"/>
      <c r="CC64" s="713"/>
      <c r="CD64" s="713"/>
      <c r="CE64" s="713"/>
      <c r="CF64" s="714"/>
      <c r="CH64" s="621" t="s">
        <v>95</v>
      </c>
      <c r="CI64" s="622"/>
      <c r="CJ64" s="622"/>
      <c r="CK64" s="623"/>
      <c r="CL64" s="626">
        <v>4</v>
      </c>
      <c r="CM64" s="628" t="s">
        <v>93</v>
      </c>
      <c r="CN64" s="713" t="s">
        <v>94</v>
      </c>
      <c r="CO64" s="713"/>
      <c r="CP64" s="713"/>
      <c r="CQ64" s="713"/>
      <c r="CR64" s="713"/>
      <c r="CS64" s="713"/>
      <c r="CT64" s="713"/>
      <c r="CU64" s="713"/>
      <c r="CV64" s="713"/>
      <c r="CW64" s="714"/>
      <c r="CY64" s="621" t="s">
        <v>95</v>
      </c>
      <c r="CZ64" s="622"/>
      <c r="DA64" s="622"/>
      <c r="DB64" s="623"/>
      <c r="DC64" s="626">
        <v>4</v>
      </c>
      <c r="DD64" s="628" t="s">
        <v>93</v>
      </c>
      <c r="DE64" s="713" t="s">
        <v>94</v>
      </c>
      <c r="DF64" s="713"/>
      <c r="DG64" s="713"/>
      <c r="DH64" s="713"/>
      <c r="DI64" s="713"/>
      <c r="DJ64" s="713"/>
      <c r="DK64" s="713"/>
      <c r="DL64" s="713"/>
      <c r="DM64" s="713"/>
      <c r="DN64" s="714"/>
      <c r="DP64" s="621" t="s">
        <v>95</v>
      </c>
      <c r="DQ64" s="622"/>
      <c r="DR64" s="622"/>
      <c r="DS64" s="623"/>
      <c r="DT64" s="626">
        <v>4</v>
      </c>
      <c r="DU64" s="628" t="s">
        <v>93</v>
      </c>
      <c r="DV64" s="713" t="s">
        <v>94</v>
      </c>
      <c r="DW64" s="713"/>
      <c r="DX64" s="713"/>
      <c r="DY64" s="713"/>
      <c r="DZ64" s="713"/>
      <c r="EA64" s="713"/>
      <c r="EB64" s="713"/>
      <c r="EC64" s="713"/>
      <c r="ED64" s="713"/>
      <c r="EE64" s="714"/>
      <c r="EG64" s="621" t="s">
        <v>95</v>
      </c>
      <c r="EH64" s="622"/>
      <c r="EI64" s="622"/>
      <c r="EJ64" s="623"/>
      <c r="EK64" s="626">
        <v>4</v>
      </c>
      <c r="EL64" s="628" t="s">
        <v>93</v>
      </c>
      <c r="EM64" s="713" t="s">
        <v>94</v>
      </c>
      <c r="EN64" s="713"/>
      <c r="EO64" s="713"/>
      <c r="EP64" s="713"/>
      <c r="EQ64" s="713"/>
      <c r="ER64" s="713"/>
      <c r="ES64" s="713"/>
      <c r="ET64" s="713"/>
      <c r="EU64" s="713"/>
      <c r="EV64" s="714"/>
      <c r="EX64" s="621" t="s">
        <v>95</v>
      </c>
      <c r="EY64" s="622"/>
      <c r="EZ64" s="622"/>
      <c r="FA64" s="623"/>
      <c r="FB64" s="626">
        <v>4</v>
      </c>
      <c r="FC64" s="628" t="s">
        <v>93</v>
      </c>
      <c r="FD64" s="713" t="s">
        <v>94</v>
      </c>
      <c r="FE64" s="713"/>
      <c r="FF64" s="713"/>
      <c r="FG64" s="713"/>
      <c r="FH64" s="713"/>
      <c r="FI64" s="713"/>
      <c r="FJ64" s="713"/>
      <c r="FK64" s="713"/>
      <c r="FL64" s="713"/>
      <c r="FM64" s="714"/>
    </row>
    <row r="65" spans="1:169" ht="15" customHeight="1" thickBot="1">
      <c r="A65" s="624"/>
      <c r="B65" s="625"/>
      <c r="C65" s="625"/>
      <c r="D65" s="385"/>
      <c r="E65" s="627"/>
      <c r="F65" s="629"/>
      <c r="G65" s="715"/>
      <c r="H65" s="715"/>
      <c r="I65" s="715"/>
      <c r="J65" s="715"/>
      <c r="K65" s="715"/>
      <c r="L65" s="715"/>
      <c r="M65" s="715"/>
      <c r="N65" s="715"/>
      <c r="O65" s="715"/>
      <c r="P65" s="716"/>
      <c r="R65" s="624"/>
      <c r="S65" s="625"/>
      <c r="T65" s="625"/>
      <c r="U65" s="385"/>
      <c r="V65" s="627"/>
      <c r="W65" s="629"/>
      <c r="X65" s="715"/>
      <c r="Y65" s="715"/>
      <c r="Z65" s="715"/>
      <c r="AA65" s="715"/>
      <c r="AB65" s="715"/>
      <c r="AC65" s="715"/>
      <c r="AD65" s="715"/>
      <c r="AE65" s="715"/>
      <c r="AF65" s="715"/>
      <c r="AG65" s="716"/>
      <c r="AI65" s="624"/>
      <c r="AJ65" s="625"/>
      <c r="AK65" s="625"/>
      <c r="AL65" s="385"/>
      <c r="AM65" s="627"/>
      <c r="AN65" s="629"/>
      <c r="AO65" s="715"/>
      <c r="AP65" s="715"/>
      <c r="AQ65" s="715"/>
      <c r="AR65" s="715"/>
      <c r="AS65" s="715"/>
      <c r="AT65" s="715"/>
      <c r="AU65" s="715"/>
      <c r="AV65" s="715"/>
      <c r="AW65" s="715"/>
      <c r="AX65" s="716"/>
      <c r="AZ65" s="624"/>
      <c r="BA65" s="625"/>
      <c r="BB65" s="625"/>
      <c r="BC65" s="385"/>
      <c r="BD65" s="627"/>
      <c r="BE65" s="629"/>
      <c r="BF65" s="715"/>
      <c r="BG65" s="715"/>
      <c r="BH65" s="715"/>
      <c r="BI65" s="715"/>
      <c r="BJ65" s="715"/>
      <c r="BK65" s="715"/>
      <c r="BL65" s="715"/>
      <c r="BM65" s="715"/>
      <c r="BN65" s="715"/>
      <c r="BO65" s="716"/>
      <c r="BQ65" s="624"/>
      <c r="BR65" s="625"/>
      <c r="BS65" s="625"/>
      <c r="BT65" s="385"/>
      <c r="BU65" s="627"/>
      <c r="BV65" s="629"/>
      <c r="BW65" s="715"/>
      <c r="BX65" s="715"/>
      <c r="BY65" s="715"/>
      <c r="BZ65" s="715"/>
      <c r="CA65" s="715"/>
      <c r="CB65" s="715"/>
      <c r="CC65" s="715"/>
      <c r="CD65" s="715"/>
      <c r="CE65" s="715"/>
      <c r="CF65" s="716"/>
      <c r="CH65" s="624"/>
      <c r="CI65" s="625"/>
      <c r="CJ65" s="625"/>
      <c r="CK65" s="385"/>
      <c r="CL65" s="627"/>
      <c r="CM65" s="629"/>
      <c r="CN65" s="715"/>
      <c r="CO65" s="715"/>
      <c r="CP65" s="715"/>
      <c r="CQ65" s="715"/>
      <c r="CR65" s="715"/>
      <c r="CS65" s="715"/>
      <c r="CT65" s="715"/>
      <c r="CU65" s="715"/>
      <c r="CV65" s="715"/>
      <c r="CW65" s="716"/>
      <c r="CY65" s="624"/>
      <c r="CZ65" s="625"/>
      <c r="DA65" s="625"/>
      <c r="DB65" s="385"/>
      <c r="DC65" s="627"/>
      <c r="DD65" s="629"/>
      <c r="DE65" s="715"/>
      <c r="DF65" s="715"/>
      <c r="DG65" s="715"/>
      <c r="DH65" s="715"/>
      <c r="DI65" s="715"/>
      <c r="DJ65" s="715"/>
      <c r="DK65" s="715"/>
      <c r="DL65" s="715"/>
      <c r="DM65" s="715"/>
      <c r="DN65" s="716"/>
      <c r="DP65" s="624"/>
      <c r="DQ65" s="625"/>
      <c r="DR65" s="625"/>
      <c r="DS65" s="385"/>
      <c r="DT65" s="627"/>
      <c r="DU65" s="629"/>
      <c r="DV65" s="715"/>
      <c r="DW65" s="715"/>
      <c r="DX65" s="715"/>
      <c r="DY65" s="715"/>
      <c r="DZ65" s="715"/>
      <c r="EA65" s="715"/>
      <c r="EB65" s="715"/>
      <c r="EC65" s="715"/>
      <c r="ED65" s="715"/>
      <c r="EE65" s="716"/>
      <c r="EG65" s="624"/>
      <c r="EH65" s="625"/>
      <c r="EI65" s="625"/>
      <c r="EJ65" s="385"/>
      <c r="EK65" s="627"/>
      <c r="EL65" s="629"/>
      <c r="EM65" s="715"/>
      <c r="EN65" s="715"/>
      <c r="EO65" s="715"/>
      <c r="EP65" s="715"/>
      <c r="EQ65" s="715"/>
      <c r="ER65" s="715"/>
      <c r="ES65" s="715"/>
      <c r="ET65" s="715"/>
      <c r="EU65" s="715"/>
      <c r="EV65" s="716"/>
      <c r="EX65" s="624"/>
      <c r="EY65" s="625"/>
      <c r="EZ65" s="625"/>
      <c r="FA65" s="385"/>
      <c r="FB65" s="627"/>
      <c r="FC65" s="629"/>
      <c r="FD65" s="715"/>
      <c r="FE65" s="715"/>
      <c r="FF65" s="715"/>
      <c r="FG65" s="715"/>
      <c r="FH65" s="715"/>
      <c r="FI65" s="715"/>
      <c r="FJ65" s="715"/>
      <c r="FK65" s="715"/>
      <c r="FL65" s="715"/>
      <c r="FM65" s="716"/>
    </row>
    <row r="66" spans="1:160" ht="12.75" customHeight="1">
      <c r="A66" s="599" t="str">
        <f>IF(E57="Baseline","Skal værdier for CT-tal i vand indsat under Baseline evalueres (Ja/Nej)?","Skal værdier for CT-tal i vand indsat under Modtagekontrol / Baseline evalueres (Ja/Nej)?")</f>
        <v>Skal værdier for CT-tal i vand indsat under Modtagekontrol / Baseline evalueres (Ja/Nej)?</v>
      </c>
      <c r="B66" s="600"/>
      <c r="C66" s="600"/>
      <c r="D66" s="601"/>
      <c r="E66" s="605" t="s">
        <v>231</v>
      </c>
      <c r="F66" s="606"/>
      <c r="G66" s="607"/>
      <c r="R66" s="691" t="str">
        <f>IF(V57="Baseline","Skal værdier for CT-tal i vand indsat under Baseline evalueres (Ja/Nej)?","Skal værdier for CT-tal i vand indsat under Modtagekontrol / Baseline evalueres (Ja/Nej)?")</f>
        <v>Skal værdier for CT-tal i vand indsat under Modtagekontrol / Baseline evalueres (Ja/Nej)?</v>
      </c>
      <c r="S66" s="692"/>
      <c r="T66" s="692"/>
      <c r="U66" s="693"/>
      <c r="V66" s="605" t="s">
        <v>231</v>
      </c>
      <c r="W66" s="606"/>
      <c r="X66" s="607"/>
      <c r="AI66" s="691" t="str">
        <f>IF(AM57="Baseline","Skal værdier for CT-tal i vand indsat under Baseline evalueres (Ja/Nej)?","Skal værdier for CT-tal i vand indsat under Modtagekontrol / Baseline evalueres (Ja/Nej)?")</f>
        <v>Skal værdier for CT-tal i vand indsat under Modtagekontrol / Baseline evalueres (Ja/Nej)?</v>
      </c>
      <c r="AJ66" s="692"/>
      <c r="AK66" s="692"/>
      <c r="AL66" s="693"/>
      <c r="AM66" s="605" t="s">
        <v>231</v>
      </c>
      <c r="AN66" s="606"/>
      <c r="AO66" s="607"/>
      <c r="AZ66" s="691" t="str">
        <f>IF(BD57="Baseline","Skal værdier for CT-tal i vand indsat under Baseline evalueres (Ja/Nej)?","Skal værdier for CT-tal i vand indsat under Modtagekontrol / Baseline evalueres (Ja/Nej)?")</f>
        <v>Skal værdier for CT-tal i vand indsat under Modtagekontrol / Baseline evalueres (Ja/Nej)?</v>
      </c>
      <c r="BA66" s="692"/>
      <c r="BB66" s="692"/>
      <c r="BC66" s="693"/>
      <c r="BD66" s="605" t="s">
        <v>231</v>
      </c>
      <c r="BE66" s="606"/>
      <c r="BF66" s="607"/>
      <c r="BQ66" s="691" t="str">
        <f>IF(BU57="Baseline","Skal værdier for CT-tal i vand indsat under Baseline evalueres (Ja/Nej)?","Skal værdier for CT-tal i vand indsat under Modtagekontrol / Baseline evalueres (Ja/Nej)?")</f>
        <v>Skal værdier for CT-tal i vand indsat under Modtagekontrol / Baseline evalueres (Ja/Nej)?</v>
      </c>
      <c r="BR66" s="692"/>
      <c r="BS66" s="692"/>
      <c r="BT66" s="693"/>
      <c r="BU66" s="605" t="s">
        <v>231</v>
      </c>
      <c r="BV66" s="606"/>
      <c r="BW66" s="607"/>
      <c r="CH66" s="691" t="str">
        <f>IF(CL57="Baseline","Skal værdier for CT-tal i vand indsat under Baseline evalueres (Ja/Nej)?","Skal værdier for CT-tal i vand indsat under Modtagekontrol / Baseline evalueres (Ja/Nej)?")</f>
        <v>Skal værdier for CT-tal i vand indsat under Modtagekontrol / Baseline evalueres (Ja/Nej)?</v>
      </c>
      <c r="CI66" s="692"/>
      <c r="CJ66" s="692"/>
      <c r="CK66" s="693"/>
      <c r="CL66" s="605" t="s">
        <v>231</v>
      </c>
      <c r="CM66" s="606"/>
      <c r="CN66" s="607"/>
      <c r="CY66" s="691" t="str">
        <f>IF(DC57="Baseline","Skal værdier for CT-tal i vand indsat under Baseline evalueres (Ja/Nej)?","Skal værdier for CT-tal i vand indsat under Modtagekontrol / Baseline evalueres (Ja/Nej)?")</f>
        <v>Skal værdier for CT-tal i vand indsat under Modtagekontrol / Baseline evalueres (Ja/Nej)?</v>
      </c>
      <c r="CZ66" s="692"/>
      <c r="DA66" s="692"/>
      <c r="DB66" s="693"/>
      <c r="DC66" s="605" t="s">
        <v>231</v>
      </c>
      <c r="DD66" s="606"/>
      <c r="DE66" s="607"/>
      <c r="DP66" s="691" t="str">
        <f>IF(DT57="Baseline","Skal værdier for CT-tal i vand indsat under Baseline evalueres (Ja/Nej)?","Skal værdier for CT-tal i vand indsat under Modtagekontrol / Baseline evalueres (Ja/Nej)?")</f>
        <v>Skal værdier for CT-tal i vand indsat under Modtagekontrol / Baseline evalueres (Ja/Nej)?</v>
      </c>
      <c r="DQ66" s="692"/>
      <c r="DR66" s="692"/>
      <c r="DS66" s="693"/>
      <c r="DT66" s="605" t="s">
        <v>231</v>
      </c>
      <c r="DU66" s="606"/>
      <c r="DV66" s="607"/>
      <c r="EG66" s="691" t="str">
        <f>IF(EK57="Baseline","Skal værdier for CT-tal i vand indsat under Baseline evalueres (Ja/Nej)?","Skal værdier for CT-tal i vand indsat under Modtagekontrol / Baseline evalueres (Ja/Nej)?")</f>
        <v>Skal værdier for CT-tal i vand indsat under Modtagekontrol / Baseline evalueres (Ja/Nej)?</v>
      </c>
      <c r="EH66" s="692"/>
      <c r="EI66" s="692"/>
      <c r="EJ66" s="693"/>
      <c r="EK66" s="605" t="s">
        <v>231</v>
      </c>
      <c r="EL66" s="606"/>
      <c r="EM66" s="607"/>
      <c r="EX66" s="691" t="str">
        <f>IF(FB57="Baseline","Skal værdier for CT-tal i vand indsat under Baseline evalueres (Ja/Nej)?","Skal værdier for CT-tal i vand indsat under Modtagekontrol / Baseline evalueres (Ja/Nej)?")</f>
        <v>Skal værdier for CT-tal i vand indsat under Modtagekontrol / Baseline evalueres (Ja/Nej)?</v>
      </c>
      <c r="EY66" s="692"/>
      <c r="EZ66" s="692"/>
      <c r="FA66" s="693"/>
      <c r="FB66" s="605" t="s">
        <v>231</v>
      </c>
      <c r="FC66" s="606"/>
      <c r="FD66" s="607"/>
    </row>
    <row r="67" spans="1:160" ht="13.5" thickBot="1">
      <c r="A67" s="602"/>
      <c r="B67" s="603"/>
      <c r="C67" s="603"/>
      <c r="D67" s="604"/>
      <c r="E67" s="608"/>
      <c r="F67" s="609"/>
      <c r="G67" s="610"/>
      <c r="R67" s="694"/>
      <c r="S67" s="695"/>
      <c r="T67" s="695"/>
      <c r="U67" s="696"/>
      <c r="V67" s="608"/>
      <c r="W67" s="609"/>
      <c r="X67" s="610"/>
      <c r="AI67" s="694"/>
      <c r="AJ67" s="695"/>
      <c r="AK67" s="695"/>
      <c r="AL67" s="696"/>
      <c r="AM67" s="608"/>
      <c r="AN67" s="609"/>
      <c r="AO67" s="610"/>
      <c r="AZ67" s="694"/>
      <c r="BA67" s="695"/>
      <c r="BB67" s="695"/>
      <c r="BC67" s="696"/>
      <c r="BD67" s="608"/>
      <c r="BE67" s="609"/>
      <c r="BF67" s="610"/>
      <c r="BQ67" s="694"/>
      <c r="BR67" s="695"/>
      <c r="BS67" s="695"/>
      <c r="BT67" s="696"/>
      <c r="BU67" s="608"/>
      <c r="BV67" s="609"/>
      <c r="BW67" s="610"/>
      <c r="CH67" s="694"/>
      <c r="CI67" s="695"/>
      <c r="CJ67" s="695"/>
      <c r="CK67" s="696"/>
      <c r="CL67" s="608"/>
      <c r="CM67" s="609"/>
      <c r="CN67" s="610"/>
      <c r="CY67" s="694"/>
      <c r="CZ67" s="695"/>
      <c r="DA67" s="695"/>
      <c r="DB67" s="696"/>
      <c r="DC67" s="608"/>
      <c r="DD67" s="609"/>
      <c r="DE67" s="610"/>
      <c r="DP67" s="694"/>
      <c r="DQ67" s="695"/>
      <c r="DR67" s="695"/>
      <c r="DS67" s="696"/>
      <c r="DT67" s="608"/>
      <c r="DU67" s="609"/>
      <c r="DV67" s="610"/>
      <c r="EG67" s="694"/>
      <c r="EH67" s="695"/>
      <c r="EI67" s="695"/>
      <c r="EJ67" s="696"/>
      <c r="EK67" s="608"/>
      <c r="EL67" s="609"/>
      <c r="EM67" s="610"/>
      <c r="EX67" s="694"/>
      <c r="EY67" s="695"/>
      <c r="EZ67" s="695"/>
      <c r="FA67" s="696"/>
      <c r="FB67" s="608"/>
      <c r="FC67" s="609"/>
      <c r="FD67" s="610"/>
    </row>
    <row r="68" ht="13.5" thickBot="1"/>
    <row r="69" spans="1:169" ht="30.75" customHeight="1" thickBot="1">
      <c r="A69" s="86" t="s">
        <v>90</v>
      </c>
      <c r="B69" s="15"/>
      <c r="C69" s="15"/>
      <c r="D69" s="15"/>
      <c r="E69" s="15"/>
      <c r="F69" s="15"/>
      <c r="G69" s="15"/>
      <c r="H69" s="15"/>
      <c r="I69" s="15"/>
      <c r="J69" s="15"/>
      <c r="K69" s="15"/>
      <c r="L69" s="15"/>
      <c r="M69" s="15"/>
      <c r="N69" s="15"/>
      <c r="O69" s="15"/>
      <c r="P69" s="16"/>
      <c r="R69" s="86" t="s">
        <v>90</v>
      </c>
      <c r="S69" s="15"/>
      <c r="T69" s="15"/>
      <c r="U69" s="15"/>
      <c r="V69" s="15"/>
      <c r="W69" s="15"/>
      <c r="X69" s="15"/>
      <c r="Y69" s="15"/>
      <c r="Z69" s="15"/>
      <c r="AA69" s="15"/>
      <c r="AB69" s="15"/>
      <c r="AC69" s="15"/>
      <c r="AD69" s="15"/>
      <c r="AE69" s="15"/>
      <c r="AF69" s="15"/>
      <c r="AG69" s="16"/>
      <c r="AI69" s="86" t="s">
        <v>90</v>
      </c>
      <c r="AJ69" s="15"/>
      <c r="AK69" s="15"/>
      <c r="AL69" s="15"/>
      <c r="AM69" s="15"/>
      <c r="AN69" s="15"/>
      <c r="AO69" s="15"/>
      <c r="AP69" s="15"/>
      <c r="AQ69" s="15"/>
      <c r="AR69" s="15"/>
      <c r="AS69" s="15"/>
      <c r="AT69" s="15"/>
      <c r="AU69" s="15"/>
      <c r="AV69" s="15"/>
      <c r="AW69" s="15"/>
      <c r="AX69" s="16"/>
      <c r="AZ69" s="86" t="s">
        <v>90</v>
      </c>
      <c r="BA69" s="15"/>
      <c r="BB69" s="15"/>
      <c r="BC69" s="15"/>
      <c r="BD69" s="15"/>
      <c r="BE69" s="15"/>
      <c r="BF69" s="15"/>
      <c r="BG69" s="15"/>
      <c r="BH69" s="15"/>
      <c r="BI69" s="15"/>
      <c r="BJ69" s="15"/>
      <c r="BK69" s="15"/>
      <c r="BL69" s="15"/>
      <c r="BM69" s="15"/>
      <c r="BN69" s="15"/>
      <c r="BO69" s="16"/>
      <c r="BQ69" s="86" t="s">
        <v>90</v>
      </c>
      <c r="BR69" s="15"/>
      <c r="BS69" s="15"/>
      <c r="BT69" s="15"/>
      <c r="BU69" s="15"/>
      <c r="BV69" s="15"/>
      <c r="BW69" s="15"/>
      <c r="BX69" s="15"/>
      <c r="BY69" s="15"/>
      <c r="BZ69" s="15"/>
      <c r="CA69" s="15"/>
      <c r="CB69" s="15"/>
      <c r="CC69" s="15"/>
      <c r="CD69" s="15"/>
      <c r="CE69" s="15"/>
      <c r="CF69" s="16"/>
      <c r="CH69" s="86" t="s">
        <v>90</v>
      </c>
      <c r="CI69" s="15"/>
      <c r="CJ69" s="15"/>
      <c r="CK69" s="15"/>
      <c r="CL69" s="15"/>
      <c r="CM69" s="15"/>
      <c r="CN69" s="15"/>
      <c r="CO69" s="15"/>
      <c r="CP69" s="15"/>
      <c r="CQ69" s="15"/>
      <c r="CR69" s="15"/>
      <c r="CS69" s="15"/>
      <c r="CT69" s="15"/>
      <c r="CU69" s="15"/>
      <c r="CV69" s="15"/>
      <c r="CW69" s="16"/>
      <c r="CY69" s="86" t="s">
        <v>90</v>
      </c>
      <c r="CZ69" s="15"/>
      <c r="DA69" s="15"/>
      <c r="DB69" s="15"/>
      <c r="DC69" s="15"/>
      <c r="DD69" s="15"/>
      <c r="DE69" s="15"/>
      <c r="DF69" s="15"/>
      <c r="DG69" s="15"/>
      <c r="DH69" s="15"/>
      <c r="DI69" s="15"/>
      <c r="DJ69" s="15"/>
      <c r="DK69" s="15"/>
      <c r="DL69" s="15"/>
      <c r="DM69" s="15"/>
      <c r="DN69" s="16"/>
      <c r="DP69" s="86" t="s">
        <v>90</v>
      </c>
      <c r="DQ69" s="15"/>
      <c r="DR69" s="15"/>
      <c r="DS69" s="15"/>
      <c r="DT69" s="15"/>
      <c r="DU69" s="15"/>
      <c r="DV69" s="15"/>
      <c r="DW69" s="15"/>
      <c r="DX69" s="15"/>
      <c r="DY69" s="15"/>
      <c r="DZ69" s="15"/>
      <c r="EA69" s="15"/>
      <c r="EB69" s="15"/>
      <c r="EC69" s="15"/>
      <c r="ED69" s="15"/>
      <c r="EE69" s="16"/>
      <c r="EG69" s="86" t="s">
        <v>90</v>
      </c>
      <c r="EH69" s="15"/>
      <c r="EI69" s="15"/>
      <c r="EJ69" s="15"/>
      <c r="EK69" s="15"/>
      <c r="EL69" s="15"/>
      <c r="EM69" s="15"/>
      <c r="EN69" s="15"/>
      <c r="EO69" s="15"/>
      <c r="EP69" s="15"/>
      <c r="EQ69" s="15"/>
      <c r="ER69" s="15"/>
      <c r="ES69" s="15"/>
      <c r="ET69" s="15"/>
      <c r="EU69" s="15"/>
      <c r="EV69" s="16"/>
      <c r="EX69" s="86" t="s">
        <v>90</v>
      </c>
      <c r="EY69" s="15"/>
      <c r="EZ69" s="15"/>
      <c r="FA69" s="15"/>
      <c r="FB69" s="15"/>
      <c r="FC69" s="15"/>
      <c r="FD69" s="15"/>
      <c r="FE69" s="15"/>
      <c r="FF69" s="15"/>
      <c r="FG69" s="15"/>
      <c r="FH69" s="15"/>
      <c r="FI69" s="15"/>
      <c r="FJ69" s="15"/>
      <c r="FK69" s="15"/>
      <c r="FL69" s="15"/>
      <c r="FM69" s="16"/>
    </row>
    <row r="70" spans="1:169" ht="15" customHeight="1">
      <c r="A70" s="697"/>
      <c r="B70" s="698"/>
      <c r="C70" s="698"/>
      <c r="D70" s="699"/>
      <c r="E70" s="703" t="str">
        <f>IF(AND('Brug af Fabrikstest Billedkvali'!$D$21="Fabrikstest",'Brug af Fabrikstest Billedkvali'!$D$37="Fabrikstest"),"MK og Baseline dokumenteres på anden vis",IF('Brug af Fabrikstest Billedkvali'!$D$21="Fabrikstest","Baseline","Modtagekontrol og Baseline"))</f>
        <v>Modtagekontrol og Baseline</v>
      </c>
      <c r="F70" s="641"/>
      <c r="G70" s="641"/>
      <c r="H70" s="641"/>
      <c r="I70" s="641"/>
      <c r="J70" s="704" t="s">
        <v>280</v>
      </c>
      <c r="K70" s="703" t="str">
        <f>IF(E70="MK og Baseline dokumenteres på anden vis","SK dokumenteres på anden vis","Statuskontrol")</f>
        <v>Statuskontrol</v>
      </c>
      <c r="L70" s="707"/>
      <c r="M70" s="675" t="s">
        <v>78</v>
      </c>
      <c r="N70" s="678" t="s">
        <v>299</v>
      </c>
      <c r="O70" s="678"/>
      <c r="P70" s="679"/>
      <c r="R70" s="697"/>
      <c r="S70" s="698"/>
      <c r="T70" s="698"/>
      <c r="U70" s="699"/>
      <c r="V70" s="703" t="str">
        <f>IF(AND('Brug af Fabrikstest Billedkvali'!$D$21="Fabrikstest",'Brug af Fabrikstest Billedkvali'!$D$37="Fabrikstest"),"MK og Baseline dokumenteres på anden vis",IF('Brug af Fabrikstest Billedkvali'!$D$21="Fabrikstest","Baseline","Modtagekontrol og Baseline"))</f>
        <v>Modtagekontrol og Baseline</v>
      </c>
      <c r="W70" s="641"/>
      <c r="X70" s="641"/>
      <c r="Y70" s="641"/>
      <c r="Z70" s="641"/>
      <c r="AA70" s="704" t="s">
        <v>280</v>
      </c>
      <c r="AB70" s="703" t="str">
        <f>IF(V70="MK og Baseline dokumenteres på anden vis","SK dokumenteres på anden vis","Statuskontrol")</f>
        <v>Statuskontrol</v>
      </c>
      <c r="AC70" s="707"/>
      <c r="AD70" s="675" t="s">
        <v>78</v>
      </c>
      <c r="AE70" s="678" t="s">
        <v>299</v>
      </c>
      <c r="AF70" s="678"/>
      <c r="AG70" s="679"/>
      <c r="AI70" s="697"/>
      <c r="AJ70" s="698"/>
      <c r="AK70" s="698"/>
      <c r="AL70" s="699"/>
      <c r="AM70" s="703" t="str">
        <f>IF(AND('Brug af Fabrikstest Billedkvali'!$D$21="Fabrikstest",'Brug af Fabrikstest Billedkvali'!$D$37="Fabrikstest"),"MK og Baseline dokumenteres på anden vis",IF('Brug af Fabrikstest Billedkvali'!$D$21="Fabrikstest","Baseline","Modtagekontrol og Baseline"))</f>
        <v>Modtagekontrol og Baseline</v>
      </c>
      <c r="AN70" s="641"/>
      <c r="AO70" s="641"/>
      <c r="AP70" s="641"/>
      <c r="AQ70" s="641"/>
      <c r="AR70" s="704" t="s">
        <v>280</v>
      </c>
      <c r="AS70" s="703" t="str">
        <f>IF(AM70="MK og Baseline dokumenteres på anden vis","SK dokumenteres på anden vis","Statuskontrol")</f>
        <v>Statuskontrol</v>
      </c>
      <c r="AT70" s="707"/>
      <c r="AU70" s="675" t="s">
        <v>78</v>
      </c>
      <c r="AV70" s="678" t="s">
        <v>299</v>
      </c>
      <c r="AW70" s="678"/>
      <c r="AX70" s="679"/>
      <c r="AZ70" s="697"/>
      <c r="BA70" s="698"/>
      <c r="BB70" s="698"/>
      <c r="BC70" s="699"/>
      <c r="BD70" s="703" t="str">
        <f>IF(AND('Brug af Fabrikstest Billedkvali'!$D$21="Fabrikstest",'Brug af Fabrikstest Billedkvali'!$D$37="Fabrikstest"),"MK og Baseline dokumenteres på anden vis",IF('Brug af Fabrikstest Billedkvali'!$D$21="Fabrikstest","Baseline","Modtagekontrol og Baseline"))</f>
        <v>Modtagekontrol og Baseline</v>
      </c>
      <c r="BE70" s="641"/>
      <c r="BF70" s="641"/>
      <c r="BG70" s="641"/>
      <c r="BH70" s="641"/>
      <c r="BI70" s="704" t="s">
        <v>280</v>
      </c>
      <c r="BJ70" s="703" t="str">
        <f>IF(BD70="MK og Baseline dokumenteres på anden vis","SK dokumenteres på anden vis","Statuskontrol")</f>
        <v>Statuskontrol</v>
      </c>
      <c r="BK70" s="707"/>
      <c r="BL70" s="675" t="s">
        <v>78</v>
      </c>
      <c r="BM70" s="678" t="s">
        <v>299</v>
      </c>
      <c r="BN70" s="678"/>
      <c r="BO70" s="679"/>
      <c r="BQ70" s="697"/>
      <c r="BR70" s="698"/>
      <c r="BS70" s="698"/>
      <c r="BT70" s="699"/>
      <c r="BU70" s="703" t="str">
        <f>IF(AND('Brug af Fabrikstest Billedkvali'!$D$21="Fabrikstest",'Brug af Fabrikstest Billedkvali'!$D$37="Fabrikstest"),"MK og Baseline dokumenteres på anden vis",IF('Brug af Fabrikstest Billedkvali'!$D$21="Fabrikstest","Baseline","Modtagekontrol og Baseline"))</f>
        <v>Modtagekontrol og Baseline</v>
      </c>
      <c r="BV70" s="641"/>
      <c r="BW70" s="641"/>
      <c r="BX70" s="641"/>
      <c r="BY70" s="641"/>
      <c r="BZ70" s="704" t="s">
        <v>280</v>
      </c>
      <c r="CA70" s="703" t="str">
        <f>IF(BU70="MK og Baseline dokumenteres på anden vis","SK dokumenteres på anden vis","Statuskontrol")</f>
        <v>Statuskontrol</v>
      </c>
      <c r="CB70" s="707"/>
      <c r="CC70" s="675" t="s">
        <v>78</v>
      </c>
      <c r="CD70" s="678" t="s">
        <v>299</v>
      </c>
      <c r="CE70" s="678"/>
      <c r="CF70" s="679"/>
      <c r="CH70" s="697"/>
      <c r="CI70" s="698"/>
      <c r="CJ70" s="698"/>
      <c r="CK70" s="699"/>
      <c r="CL70" s="703" t="str">
        <f>IF(AND('Brug af Fabrikstest Billedkvali'!$D$21="Fabrikstest",'Brug af Fabrikstest Billedkvali'!$D$37="Fabrikstest"),"MK og Baseline dokumenteres på anden vis",IF('Brug af Fabrikstest Billedkvali'!$D$21="Fabrikstest","Baseline","Modtagekontrol og Baseline"))</f>
        <v>Modtagekontrol og Baseline</v>
      </c>
      <c r="CM70" s="641"/>
      <c r="CN70" s="641"/>
      <c r="CO70" s="641"/>
      <c r="CP70" s="641"/>
      <c r="CQ70" s="704" t="s">
        <v>280</v>
      </c>
      <c r="CR70" s="703" t="str">
        <f>IF(CL70="MK og Baseline dokumenteres på anden vis","SK dokumenteres på anden vis","Statuskontrol")</f>
        <v>Statuskontrol</v>
      </c>
      <c r="CS70" s="707"/>
      <c r="CT70" s="675" t="s">
        <v>78</v>
      </c>
      <c r="CU70" s="678" t="s">
        <v>299</v>
      </c>
      <c r="CV70" s="678"/>
      <c r="CW70" s="679"/>
      <c r="CY70" s="697"/>
      <c r="CZ70" s="698"/>
      <c r="DA70" s="698"/>
      <c r="DB70" s="699"/>
      <c r="DC70" s="703" t="str">
        <f>IF(AND('Brug af Fabrikstest Billedkvali'!$D$21="Fabrikstest",'Brug af Fabrikstest Billedkvali'!$D$37="Fabrikstest"),"MK og Baseline dokumenteres på anden vis",IF('Brug af Fabrikstest Billedkvali'!$D$21="Fabrikstest","Baseline","Modtagekontrol og Baseline"))</f>
        <v>Modtagekontrol og Baseline</v>
      </c>
      <c r="DD70" s="641"/>
      <c r="DE70" s="641"/>
      <c r="DF70" s="641"/>
      <c r="DG70" s="641"/>
      <c r="DH70" s="704" t="s">
        <v>280</v>
      </c>
      <c r="DI70" s="703" t="str">
        <f>IF(DC70="MK og Baseline dokumenteres på anden vis","SK dokumenteres på anden vis","Statuskontrol")</f>
        <v>Statuskontrol</v>
      </c>
      <c r="DJ70" s="707"/>
      <c r="DK70" s="675" t="s">
        <v>78</v>
      </c>
      <c r="DL70" s="678" t="s">
        <v>299</v>
      </c>
      <c r="DM70" s="678"/>
      <c r="DN70" s="679"/>
      <c r="DP70" s="697"/>
      <c r="DQ70" s="698"/>
      <c r="DR70" s="698"/>
      <c r="DS70" s="699"/>
      <c r="DT70" s="703" t="str">
        <f>IF(AND('Brug af Fabrikstest Billedkvali'!$D$21="Fabrikstest",'Brug af Fabrikstest Billedkvali'!$D$37="Fabrikstest"),"MK og Baseline dokumenteres på anden vis",IF('Brug af Fabrikstest Billedkvali'!$D$21="Fabrikstest","Baseline","Modtagekontrol og Baseline"))</f>
        <v>Modtagekontrol og Baseline</v>
      </c>
      <c r="DU70" s="641"/>
      <c r="DV70" s="641"/>
      <c r="DW70" s="641"/>
      <c r="DX70" s="641"/>
      <c r="DY70" s="704" t="s">
        <v>280</v>
      </c>
      <c r="DZ70" s="703" t="str">
        <f>IF(DT70="MK og Baseline dokumenteres på anden vis","SK dokumenteres på anden vis","Statuskontrol")</f>
        <v>Statuskontrol</v>
      </c>
      <c r="EA70" s="707"/>
      <c r="EB70" s="675" t="s">
        <v>78</v>
      </c>
      <c r="EC70" s="678" t="s">
        <v>299</v>
      </c>
      <c r="ED70" s="678"/>
      <c r="EE70" s="679"/>
      <c r="EG70" s="697"/>
      <c r="EH70" s="698"/>
      <c r="EI70" s="698"/>
      <c r="EJ70" s="699"/>
      <c r="EK70" s="703" t="str">
        <f>IF(AND('Brug af Fabrikstest Billedkvali'!$D$21="Fabrikstest",'Brug af Fabrikstest Billedkvali'!$D$37="Fabrikstest"),"MK og Baseline dokumenteres på anden vis",IF('Brug af Fabrikstest Billedkvali'!$D$21="Fabrikstest","Baseline","Modtagekontrol og Baseline"))</f>
        <v>Modtagekontrol og Baseline</v>
      </c>
      <c r="EL70" s="641"/>
      <c r="EM70" s="641"/>
      <c r="EN70" s="641"/>
      <c r="EO70" s="641"/>
      <c r="EP70" s="704" t="s">
        <v>280</v>
      </c>
      <c r="EQ70" s="703" t="str">
        <f>IF(EK70="MK og Baseline dokumenteres på anden vis","SK dokumenteres på anden vis","Statuskontrol")</f>
        <v>Statuskontrol</v>
      </c>
      <c r="ER70" s="707"/>
      <c r="ES70" s="675" t="s">
        <v>78</v>
      </c>
      <c r="ET70" s="678" t="s">
        <v>299</v>
      </c>
      <c r="EU70" s="678"/>
      <c r="EV70" s="679"/>
      <c r="EX70" s="697"/>
      <c r="EY70" s="698"/>
      <c r="EZ70" s="698"/>
      <c r="FA70" s="699"/>
      <c r="FB70" s="703" t="str">
        <f>IF(AND('Brug af Fabrikstest Billedkvali'!$D$21="Fabrikstest",'Brug af Fabrikstest Billedkvali'!$D$37="Fabrikstest"),"MK og Baseline dokumenteres på anden vis",IF('Brug af Fabrikstest Billedkvali'!$D$21="Fabrikstest","Baseline","Modtagekontrol og Baseline"))</f>
        <v>Modtagekontrol og Baseline</v>
      </c>
      <c r="FC70" s="641"/>
      <c r="FD70" s="641"/>
      <c r="FE70" s="641"/>
      <c r="FF70" s="641"/>
      <c r="FG70" s="704" t="s">
        <v>280</v>
      </c>
      <c r="FH70" s="703" t="str">
        <f>IF(FB70="MK og Baseline dokumenteres på anden vis","SK dokumenteres på anden vis","Statuskontrol")</f>
        <v>Statuskontrol</v>
      </c>
      <c r="FI70" s="707"/>
      <c r="FJ70" s="675" t="s">
        <v>78</v>
      </c>
      <c r="FK70" s="678" t="s">
        <v>299</v>
      </c>
      <c r="FL70" s="678"/>
      <c r="FM70" s="679"/>
    </row>
    <row r="71" spans="1:169" ht="15" customHeight="1">
      <c r="A71" s="700"/>
      <c r="B71" s="701"/>
      <c r="C71" s="701"/>
      <c r="D71" s="702"/>
      <c r="E71" s="643"/>
      <c r="F71" s="644"/>
      <c r="G71" s="644"/>
      <c r="H71" s="644"/>
      <c r="I71" s="644"/>
      <c r="J71" s="705"/>
      <c r="K71" s="708"/>
      <c r="L71" s="709"/>
      <c r="M71" s="676"/>
      <c r="N71" s="680"/>
      <c r="O71" s="680"/>
      <c r="P71" s="681"/>
      <c r="R71" s="700"/>
      <c r="S71" s="701"/>
      <c r="T71" s="701"/>
      <c r="U71" s="702"/>
      <c r="V71" s="643"/>
      <c r="W71" s="644"/>
      <c r="X71" s="644"/>
      <c r="Y71" s="644"/>
      <c r="Z71" s="644"/>
      <c r="AA71" s="705"/>
      <c r="AB71" s="708"/>
      <c r="AC71" s="709"/>
      <c r="AD71" s="676"/>
      <c r="AE71" s="680"/>
      <c r="AF71" s="680"/>
      <c r="AG71" s="681"/>
      <c r="AI71" s="700"/>
      <c r="AJ71" s="701"/>
      <c r="AK71" s="701"/>
      <c r="AL71" s="702"/>
      <c r="AM71" s="643"/>
      <c r="AN71" s="644"/>
      <c r="AO71" s="644"/>
      <c r="AP71" s="644"/>
      <c r="AQ71" s="644"/>
      <c r="AR71" s="705"/>
      <c r="AS71" s="708"/>
      <c r="AT71" s="709"/>
      <c r="AU71" s="676"/>
      <c r="AV71" s="680"/>
      <c r="AW71" s="680"/>
      <c r="AX71" s="681"/>
      <c r="AZ71" s="700"/>
      <c r="BA71" s="701"/>
      <c r="BB71" s="701"/>
      <c r="BC71" s="702"/>
      <c r="BD71" s="643"/>
      <c r="BE71" s="644"/>
      <c r="BF71" s="644"/>
      <c r="BG71" s="644"/>
      <c r="BH71" s="644"/>
      <c r="BI71" s="705"/>
      <c r="BJ71" s="708"/>
      <c r="BK71" s="709"/>
      <c r="BL71" s="676"/>
      <c r="BM71" s="680"/>
      <c r="BN71" s="680"/>
      <c r="BO71" s="681"/>
      <c r="BQ71" s="700"/>
      <c r="BR71" s="701"/>
      <c r="BS71" s="701"/>
      <c r="BT71" s="702"/>
      <c r="BU71" s="643"/>
      <c r="BV71" s="644"/>
      <c r="BW71" s="644"/>
      <c r="BX71" s="644"/>
      <c r="BY71" s="644"/>
      <c r="BZ71" s="705"/>
      <c r="CA71" s="708"/>
      <c r="CB71" s="709"/>
      <c r="CC71" s="676"/>
      <c r="CD71" s="680"/>
      <c r="CE71" s="680"/>
      <c r="CF71" s="681"/>
      <c r="CH71" s="700"/>
      <c r="CI71" s="701"/>
      <c r="CJ71" s="701"/>
      <c r="CK71" s="702"/>
      <c r="CL71" s="643"/>
      <c r="CM71" s="644"/>
      <c r="CN71" s="644"/>
      <c r="CO71" s="644"/>
      <c r="CP71" s="644"/>
      <c r="CQ71" s="705"/>
      <c r="CR71" s="708"/>
      <c r="CS71" s="709"/>
      <c r="CT71" s="676"/>
      <c r="CU71" s="680"/>
      <c r="CV71" s="680"/>
      <c r="CW71" s="681"/>
      <c r="CY71" s="700"/>
      <c r="CZ71" s="701"/>
      <c r="DA71" s="701"/>
      <c r="DB71" s="702"/>
      <c r="DC71" s="643"/>
      <c r="DD71" s="644"/>
      <c r="DE71" s="644"/>
      <c r="DF71" s="644"/>
      <c r="DG71" s="644"/>
      <c r="DH71" s="705"/>
      <c r="DI71" s="708"/>
      <c r="DJ71" s="709"/>
      <c r="DK71" s="676"/>
      <c r="DL71" s="680"/>
      <c r="DM71" s="680"/>
      <c r="DN71" s="681"/>
      <c r="DP71" s="700"/>
      <c r="DQ71" s="701"/>
      <c r="DR71" s="701"/>
      <c r="DS71" s="702"/>
      <c r="DT71" s="643"/>
      <c r="DU71" s="644"/>
      <c r="DV71" s="644"/>
      <c r="DW71" s="644"/>
      <c r="DX71" s="644"/>
      <c r="DY71" s="705"/>
      <c r="DZ71" s="708"/>
      <c r="EA71" s="709"/>
      <c r="EB71" s="676"/>
      <c r="EC71" s="680"/>
      <c r="ED71" s="680"/>
      <c r="EE71" s="681"/>
      <c r="EG71" s="700"/>
      <c r="EH71" s="701"/>
      <c r="EI71" s="701"/>
      <c r="EJ71" s="702"/>
      <c r="EK71" s="643"/>
      <c r="EL71" s="644"/>
      <c r="EM71" s="644"/>
      <c r="EN71" s="644"/>
      <c r="EO71" s="644"/>
      <c r="EP71" s="705"/>
      <c r="EQ71" s="708"/>
      <c r="ER71" s="709"/>
      <c r="ES71" s="676"/>
      <c r="ET71" s="680"/>
      <c r="EU71" s="680"/>
      <c r="EV71" s="681"/>
      <c r="EX71" s="700"/>
      <c r="EY71" s="701"/>
      <c r="EZ71" s="701"/>
      <c r="FA71" s="702"/>
      <c r="FB71" s="643"/>
      <c r="FC71" s="644"/>
      <c r="FD71" s="644"/>
      <c r="FE71" s="644"/>
      <c r="FF71" s="644"/>
      <c r="FG71" s="705"/>
      <c r="FH71" s="708"/>
      <c r="FI71" s="709"/>
      <c r="FJ71" s="676"/>
      <c r="FK71" s="680"/>
      <c r="FL71" s="680"/>
      <c r="FM71" s="681"/>
    </row>
    <row r="72" spans="1:169" ht="15" customHeight="1">
      <c r="A72" s="683"/>
      <c r="B72" s="684"/>
      <c r="C72" s="684"/>
      <c r="D72" s="685"/>
      <c r="E72" s="686" t="s">
        <v>275</v>
      </c>
      <c r="F72" s="686"/>
      <c r="G72" s="686"/>
      <c r="H72" s="686"/>
      <c r="I72" s="686"/>
      <c r="J72" s="705"/>
      <c r="K72" s="687" t="s">
        <v>275</v>
      </c>
      <c r="L72" s="686"/>
      <c r="M72" s="676"/>
      <c r="N72" s="682"/>
      <c r="O72" s="680"/>
      <c r="P72" s="681"/>
      <c r="R72" s="683"/>
      <c r="S72" s="684"/>
      <c r="T72" s="684"/>
      <c r="U72" s="685"/>
      <c r="V72" s="686" t="s">
        <v>275</v>
      </c>
      <c r="W72" s="686"/>
      <c r="X72" s="686"/>
      <c r="Y72" s="686"/>
      <c r="Z72" s="686"/>
      <c r="AA72" s="705"/>
      <c r="AB72" s="687" t="s">
        <v>275</v>
      </c>
      <c r="AC72" s="686"/>
      <c r="AD72" s="676"/>
      <c r="AE72" s="682"/>
      <c r="AF72" s="680"/>
      <c r="AG72" s="681"/>
      <c r="AI72" s="683"/>
      <c r="AJ72" s="684"/>
      <c r="AK72" s="684"/>
      <c r="AL72" s="685"/>
      <c r="AM72" s="686" t="s">
        <v>275</v>
      </c>
      <c r="AN72" s="686"/>
      <c r="AO72" s="686"/>
      <c r="AP72" s="686"/>
      <c r="AQ72" s="686"/>
      <c r="AR72" s="705"/>
      <c r="AS72" s="687" t="s">
        <v>275</v>
      </c>
      <c r="AT72" s="686"/>
      <c r="AU72" s="676"/>
      <c r="AV72" s="682"/>
      <c r="AW72" s="680"/>
      <c r="AX72" s="681"/>
      <c r="AZ72" s="683"/>
      <c r="BA72" s="684"/>
      <c r="BB72" s="684"/>
      <c r="BC72" s="685"/>
      <c r="BD72" s="686" t="s">
        <v>275</v>
      </c>
      <c r="BE72" s="686"/>
      <c r="BF72" s="686"/>
      <c r="BG72" s="686"/>
      <c r="BH72" s="686"/>
      <c r="BI72" s="705"/>
      <c r="BJ72" s="687" t="s">
        <v>275</v>
      </c>
      <c r="BK72" s="686"/>
      <c r="BL72" s="676"/>
      <c r="BM72" s="682"/>
      <c r="BN72" s="680"/>
      <c r="BO72" s="681"/>
      <c r="BQ72" s="683"/>
      <c r="BR72" s="684"/>
      <c r="BS72" s="684"/>
      <c r="BT72" s="685"/>
      <c r="BU72" s="686" t="s">
        <v>275</v>
      </c>
      <c r="BV72" s="686"/>
      <c r="BW72" s="686"/>
      <c r="BX72" s="686"/>
      <c r="BY72" s="686"/>
      <c r="BZ72" s="705"/>
      <c r="CA72" s="687" t="s">
        <v>275</v>
      </c>
      <c r="CB72" s="686"/>
      <c r="CC72" s="676"/>
      <c r="CD72" s="682"/>
      <c r="CE72" s="680"/>
      <c r="CF72" s="681"/>
      <c r="CH72" s="683"/>
      <c r="CI72" s="684"/>
      <c r="CJ72" s="684"/>
      <c r="CK72" s="685"/>
      <c r="CL72" s="686" t="s">
        <v>275</v>
      </c>
      <c r="CM72" s="686"/>
      <c r="CN72" s="686"/>
      <c r="CO72" s="686"/>
      <c r="CP72" s="686"/>
      <c r="CQ72" s="705"/>
      <c r="CR72" s="687" t="s">
        <v>275</v>
      </c>
      <c r="CS72" s="686"/>
      <c r="CT72" s="676"/>
      <c r="CU72" s="682"/>
      <c r="CV72" s="680"/>
      <c r="CW72" s="681"/>
      <c r="CY72" s="683"/>
      <c r="CZ72" s="684"/>
      <c r="DA72" s="684"/>
      <c r="DB72" s="685"/>
      <c r="DC72" s="686" t="s">
        <v>275</v>
      </c>
      <c r="DD72" s="686"/>
      <c r="DE72" s="686"/>
      <c r="DF72" s="686"/>
      <c r="DG72" s="686"/>
      <c r="DH72" s="705"/>
      <c r="DI72" s="687" t="s">
        <v>275</v>
      </c>
      <c r="DJ72" s="686"/>
      <c r="DK72" s="676"/>
      <c r="DL72" s="682"/>
      <c r="DM72" s="680"/>
      <c r="DN72" s="681"/>
      <c r="DP72" s="683"/>
      <c r="DQ72" s="684"/>
      <c r="DR72" s="684"/>
      <c r="DS72" s="685"/>
      <c r="DT72" s="686" t="s">
        <v>275</v>
      </c>
      <c r="DU72" s="686"/>
      <c r="DV72" s="686"/>
      <c r="DW72" s="686"/>
      <c r="DX72" s="686"/>
      <c r="DY72" s="705"/>
      <c r="DZ72" s="687" t="s">
        <v>275</v>
      </c>
      <c r="EA72" s="686"/>
      <c r="EB72" s="676"/>
      <c r="EC72" s="682"/>
      <c r="ED72" s="680"/>
      <c r="EE72" s="681"/>
      <c r="EG72" s="683"/>
      <c r="EH72" s="684"/>
      <c r="EI72" s="684"/>
      <c r="EJ72" s="685"/>
      <c r="EK72" s="686" t="s">
        <v>275</v>
      </c>
      <c r="EL72" s="686"/>
      <c r="EM72" s="686"/>
      <c r="EN72" s="686"/>
      <c r="EO72" s="686"/>
      <c r="EP72" s="705"/>
      <c r="EQ72" s="687" t="s">
        <v>275</v>
      </c>
      <c r="ER72" s="686"/>
      <c r="ES72" s="676"/>
      <c r="ET72" s="682"/>
      <c r="EU72" s="680"/>
      <c r="EV72" s="681"/>
      <c r="EX72" s="683"/>
      <c r="EY72" s="684"/>
      <c r="EZ72" s="684"/>
      <c r="FA72" s="685"/>
      <c r="FB72" s="686" t="s">
        <v>275</v>
      </c>
      <c r="FC72" s="686"/>
      <c r="FD72" s="686"/>
      <c r="FE72" s="686"/>
      <c r="FF72" s="686"/>
      <c r="FG72" s="705"/>
      <c r="FH72" s="687" t="s">
        <v>275</v>
      </c>
      <c r="FI72" s="686"/>
      <c r="FJ72" s="676"/>
      <c r="FK72" s="682"/>
      <c r="FL72" s="680"/>
      <c r="FM72" s="681"/>
    </row>
    <row r="73" spans="1:169" ht="15" customHeight="1">
      <c r="A73" s="688" t="s">
        <v>71</v>
      </c>
      <c r="B73" s="689"/>
      <c r="C73" s="689"/>
      <c r="D73" s="690"/>
      <c r="E73" s="667"/>
      <c r="F73" s="667"/>
      <c r="G73" s="667"/>
      <c r="H73" s="667"/>
      <c r="I73" s="667"/>
      <c r="J73" s="706"/>
      <c r="K73" s="669"/>
      <c r="L73" s="667"/>
      <c r="M73" s="677"/>
      <c r="N73" s="682"/>
      <c r="O73" s="680"/>
      <c r="P73" s="681"/>
      <c r="R73" s="688" t="s">
        <v>71</v>
      </c>
      <c r="S73" s="689"/>
      <c r="T73" s="689"/>
      <c r="U73" s="690"/>
      <c r="V73" s="667"/>
      <c r="W73" s="667"/>
      <c r="X73" s="667"/>
      <c r="Y73" s="667"/>
      <c r="Z73" s="667"/>
      <c r="AA73" s="706"/>
      <c r="AB73" s="669"/>
      <c r="AC73" s="667"/>
      <c r="AD73" s="677"/>
      <c r="AE73" s="682"/>
      <c r="AF73" s="680"/>
      <c r="AG73" s="681"/>
      <c r="AI73" s="688" t="s">
        <v>71</v>
      </c>
      <c r="AJ73" s="689"/>
      <c r="AK73" s="689"/>
      <c r="AL73" s="690"/>
      <c r="AM73" s="667"/>
      <c r="AN73" s="667"/>
      <c r="AO73" s="667"/>
      <c r="AP73" s="667"/>
      <c r="AQ73" s="667"/>
      <c r="AR73" s="706"/>
      <c r="AS73" s="669"/>
      <c r="AT73" s="667"/>
      <c r="AU73" s="677"/>
      <c r="AV73" s="682"/>
      <c r="AW73" s="680"/>
      <c r="AX73" s="681"/>
      <c r="AZ73" s="688" t="s">
        <v>71</v>
      </c>
      <c r="BA73" s="689"/>
      <c r="BB73" s="689"/>
      <c r="BC73" s="690"/>
      <c r="BD73" s="667"/>
      <c r="BE73" s="667"/>
      <c r="BF73" s="667"/>
      <c r="BG73" s="667"/>
      <c r="BH73" s="667"/>
      <c r="BI73" s="706"/>
      <c r="BJ73" s="669"/>
      <c r="BK73" s="667"/>
      <c r="BL73" s="677"/>
      <c r="BM73" s="682"/>
      <c r="BN73" s="680"/>
      <c r="BO73" s="681"/>
      <c r="BQ73" s="688" t="s">
        <v>71</v>
      </c>
      <c r="BR73" s="689"/>
      <c r="BS73" s="689"/>
      <c r="BT73" s="690"/>
      <c r="BU73" s="667"/>
      <c r="BV73" s="667"/>
      <c r="BW73" s="667"/>
      <c r="BX73" s="667"/>
      <c r="BY73" s="667"/>
      <c r="BZ73" s="706"/>
      <c r="CA73" s="669"/>
      <c r="CB73" s="667"/>
      <c r="CC73" s="677"/>
      <c r="CD73" s="682"/>
      <c r="CE73" s="680"/>
      <c r="CF73" s="681"/>
      <c r="CH73" s="688" t="s">
        <v>71</v>
      </c>
      <c r="CI73" s="689"/>
      <c r="CJ73" s="689"/>
      <c r="CK73" s="690"/>
      <c r="CL73" s="667"/>
      <c r="CM73" s="667"/>
      <c r="CN73" s="667"/>
      <c r="CO73" s="667"/>
      <c r="CP73" s="667"/>
      <c r="CQ73" s="706"/>
      <c r="CR73" s="669"/>
      <c r="CS73" s="667"/>
      <c r="CT73" s="677"/>
      <c r="CU73" s="682"/>
      <c r="CV73" s="680"/>
      <c r="CW73" s="681"/>
      <c r="CY73" s="688" t="s">
        <v>71</v>
      </c>
      <c r="CZ73" s="689"/>
      <c r="DA73" s="689"/>
      <c r="DB73" s="690"/>
      <c r="DC73" s="667"/>
      <c r="DD73" s="667"/>
      <c r="DE73" s="667"/>
      <c r="DF73" s="667"/>
      <c r="DG73" s="667"/>
      <c r="DH73" s="706"/>
      <c r="DI73" s="669"/>
      <c r="DJ73" s="667"/>
      <c r="DK73" s="677"/>
      <c r="DL73" s="682"/>
      <c r="DM73" s="680"/>
      <c r="DN73" s="681"/>
      <c r="DP73" s="688" t="s">
        <v>71</v>
      </c>
      <c r="DQ73" s="689"/>
      <c r="DR73" s="689"/>
      <c r="DS73" s="690"/>
      <c r="DT73" s="667"/>
      <c r="DU73" s="667"/>
      <c r="DV73" s="667"/>
      <c r="DW73" s="667"/>
      <c r="DX73" s="667"/>
      <c r="DY73" s="706"/>
      <c r="DZ73" s="669"/>
      <c r="EA73" s="667"/>
      <c r="EB73" s="677"/>
      <c r="EC73" s="682"/>
      <c r="ED73" s="680"/>
      <c r="EE73" s="681"/>
      <c r="EG73" s="688" t="s">
        <v>71</v>
      </c>
      <c r="EH73" s="689"/>
      <c r="EI73" s="689"/>
      <c r="EJ73" s="690"/>
      <c r="EK73" s="667"/>
      <c r="EL73" s="667"/>
      <c r="EM73" s="667"/>
      <c r="EN73" s="667"/>
      <c r="EO73" s="667"/>
      <c r="EP73" s="706"/>
      <c r="EQ73" s="669"/>
      <c r="ER73" s="667"/>
      <c r="ES73" s="677"/>
      <c r="ET73" s="682"/>
      <c r="EU73" s="680"/>
      <c r="EV73" s="681"/>
      <c r="EX73" s="688" t="s">
        <v>71</v>
      </c>
      <c r="EY73" s="689"/>
      <c r="EZ73" s="689"/>
      <c r="FA73" s="690"/>
      <c r="FB73" s="667"/>
      <c r="FC73" s="667"/>
      <c r="FD73" s="667"/>
      <c r="FE73" s="667"/>
      <c r="FF73" s="667"/>
      <c r="FG73" s="706"/>
      <c r="FH73" s="669"/>
      <c r="FI73" s="667"/>
      <c r="FJ73" s="677"/>
      <c r="FK73" s="682"/>
      <c r="FL73" s="680"/>
      <c r="FM73" s="681"/>
    </row>
    <row r="74" spans="1:169" ht="15" customHeight="1">
      <c r="A74" s="664" t="s">
        <v>75</v>
      </c>
      <c r="B74" s="665"/>
      <c r="C74" s="665"/>
      <c r="D74" s="666"/>
      <c r="E74" s="667"/>
      <c r="F74" s="667"/>
      <c r="G74" s="667"/>
      <c r="H74" s="667"/>
      <c r="I74" s="668"/>
      <c r="J74" s="103" t="str">
        <f>IF(E74="","-",E73-E74)</f>
        <v>-</v>
      </c>
      <c r="K74" s="669"/>
      <c r="L74" s="667"/>
      <c r="M74" s="105" t="str">
        <f>IF(K74="","-",K73-K74)</f>
        <v>-</v>
      </c>
      <c r="N74" s="670" t="str">
        <f>IF(J74="-","-",IF(M74="-","-",M74-J74))</f>
        <v>-</v>
      </c>
      <c r="O74" s="670"/>
      <c r="P74" s="671"/>
      <c r="R74" s="664" t="s">
        <v>75</v>
      </c>
      <c r="S74" s="665"/>
      <c r="T74" s="665"/>
      <c r="U74" s="666"/>
      <c r="V74" s="667"/>
      <c r="W74" s="667"/>
      <c r="X74" s="667"/>
      <c r="Y74" s="667"/>
      <c r="Z74" s="668"/>
      <c r="AA74" s="103" t="str">
        <f>IF(V74="","-",V73-V74)</f>
        <v>-</v>
      </c>
      <c r="AB74" s="669"/>
      <c r="AC74" s="667"/>
      <c r="AD74" s="105" t="str">
        <f>IF(AB74="","-",AB73-AB74)</f>
        <v>-</v>
      </c>
      <c r="AE74" s="670" t="str">
        <f>IF(AA74="-","-",IF(AD74="-","-",AD74-AA74))</f>
        <v>-</v>
      </c>
      <c r="AF74" s="670"/>
      <c r="AG74" s="671"/>
      <c r="AI74" s="664" t="s">
        <v>75</v>
      </c>
      <c r="AJ74" s="665"/>
      <c r="AK74" s="665"/>
      <c r="AL74" s="666"/>
      <c r="AM74" s="667"/>
      <c r="AN74" s="667"/>
      <c r="AO74" s="667"/>
      <c r="AP74" s="667"/>
      <c r="AQ74" s="668"/>
      <c r="AR74" s="103" t="str">
        <f>IF(AM74="","-",AM73-AM74)</f>
        <v>-</v>
      </c>
      <c r="AS74" s="669"/>
      <c r="AT74" s="667"/>
      <c r="AU74" s="105" t="str">
        <f>IF(AS74="","-",AS73-AS74)</f>
        <v>-</v>
      </c>
      <c r="AV74" s="670" t="str">
        <f>IF(AR74="-","-",IF(AU74="-","-",AU74-AR74))</f>
        <v>-</v>
      </c>
      <c r="AW74" s="670"/>
      <c r="AX74" s="671"/>
      <c r="AZ74" s="664" t="s">
        <v>75</v>
      </c>
      <c r="BA74" s="665"/>
      <c r="BB74" s="665"/>
      <c r="BC74" s="666"/>
      <c r="BD74" s="667"/>
      <c r="BE74" s="667"/>
      <c r="BF74" s="667"/>
      <c r="BG74" s="667"/>
      <c r="BH74" s="668"/>
      <c r="BI74" s="103" t="str">
        <f>IF(BD74="","-",BD73-BD74)</f>
        <v>-</v>
      </c>
      <c r="BJ74" s="669"/>
      <c r="BK74" s="667"/>
      <c r="BL74" s="105" t="str">
        <f>IF(BJ74="","-",BJ73-BJ74)</f>
        <v>-</v>
      </c>
      <c r="BM74" s="670" t="str">
        <f>IF(BI74="-","-",IF(BL74="-","-",BL74-BI74))</f>
        <v>-</v>
      </c>
      <c r="BN74" s="670"/>
      <c r="BO74" s="671"/>
      <c r="BQ74" s="664" t="s">
        <v>75</v>
      </c>
      <c r="BR74" s="665"/>
      <c r="BS74" s="665"/>
      <c r="BT74" s="666"/>
      <c r="BU74" s="667"/>
      <c r="BV74" s="667"/>
      <c r="BW74" s="667"/>
      <c r="BX74" s="667"/>
      <c r="BY74" s="668"/>
      <c r="BZ74" s="103" t="str">
        <f>IF(BU74="","-",BU73-BU74)</f>
        <v>-</v>
      </c>
      <c r="CA74" s="669"/>
      <c r="CB74" s="667"/>
      <c r="CC74" s="105" t="str">
        <f>IF(CA74="","-",CA73-CA74)</f>
        <v>-</v>
      </c>
      <c r="CD74" s="670" t="str">
        <f>IF(BZ74="-","-",IF(CC74="-","-",CC74-BZ74))</f>
        <v>-</v>
      </c>
      <c r="CE74" s="670"/>
      <c r="CF74" s="671"/>
      <c r="CH74" s="664" t="s">
        <v>75</v>
      </c>
      <c r="CI74" s="665"/>
      <c r="CJ74" s="665"/>
      <c r="CK74" s="666"/>
      <c r="CL74" s="667"/>
      <c r="CM74" s="667"/>
      <c r="CN74" s="667"/>
      <c r="CO74" s="667"/>
      <c r="CP74" s="668"/>
      <c r="CQ74" s="103" t="str">
        <f>IF(CL74="","-",CL73-CL74)</f>
        <v>-</v>
      </c>
      <c r="CR74" s="669"/>
      <c r="CS74" s="667"/>
      <c r="CT74" s="105" t="str">
        <f>IF(CR74="","-",CR73-CR74)</f>
        <v>-</v>
      </c>
      <c r="CU74" s="670" t="str">
        <f>IF(CQ74="-","-",IF(CT74="-","-",CT74-CQ74))</f>
        <v>-</v>
      </c>
      <c r="CV74" s="670"/>
      <c r="CW74" s="671"/>
      <c r="CY74" s="664" t="s">
        <v>75</v>
      </c>
      <c r="CZ74" s="665"/>
      <c r="DA74" s="665"/>
      <c r="DB74" s="666"/>
      <c r="DC74" s="667"/>
      <c r="DD74" s="667"/>
      <c r="DE74" s="667"/>
      <c r="DF74" s="667"/>
      <c r="DG74" s="668"/>
      <c r="DH74" s="103" t="str">
        <f>IF(DC74="","-",DC73-DC74)</f>
        <v>-</v>
      </c>
      <c r="DI74" s="669"/>
      <c r="DJ74" s="667"/>
      <c r="DK74" s="105" t="str">
        <f>IF(DI74="","-",DI73-DI74)</f>
        <v>-</v>
      </c>
      <c r="DL74" s="670" t="str">
        <f>IF(DH74="-","-",IF(DK74="-","-",DK74-DH74))</f>
        <v>-</v>
      </c>
      <c r="DM74" s="670"/>
      <c r="DN74" s="671"/>
      <c r="DP74" s="664" t="s">
        <v>75</v>
      </c>
      <c r="DQ74" s="665"/>
      <c r="DR74" s="665"/>
      <c r="DS74" s="666"/>
      <c r="DT74" s="667"/>
      <c r="DU74" s="667"/>
      <c r="DV74" s="667"/>
      <c r="DW74" s="667"/>
      <c r="DX74" s="668"/>
      <c r="DY74" s="103" t="str">
        <f>IF(DT74="","-",DT73-DT74)</f>
        <v>-</v>
      </c>
      <c r="DZ74" s="669"/>
      <c r="EA74" s="667"/>
      <c r="EB74" s="105" t="str">
        <f>IF(DZ74="","-",DZ73-DZ74)</f>
        <v>-</v>
      </c>
      <c r="EC74" s="670" t="str">
        <f>IF(DY74="-","-",IF(EB74="-","-",EB74-DY74))</f>
        <v>-</v>
      </c>
      <c r="ED74" s="670"/>
      <c r="EE74" s="671"/>
      <c r="EG74" s="664" t="s">
        <v>75</v>
      </c>
      <c r="EH74" s="665"/>
      <c r="EI74" s="665"/>
      <c r="EJ74" s="666"/>
      <c r="EK74" s="667"/>
      <c r="EL74" s="667"/>
      <c r="EM74" s="667"/>
      <c r="EN74" s="667"/>
      <c r="EO74" s="668"/>
      <c r="EP74" s="103" t="str">
        <f>IF(EK74="","-",EK73-EK74)</f>
        <v>-</v>
      </c>
      <c r="EQ74" s="669"/>
      <c r="ER74" s="667"/>
      <c r="ES74" s="105" t="str">
        <f>IF(EQ74="","-",EQ73-EQ74)</f>
        <v>-</v>
      </c>
      <c r="ET74" s="670" t="str">
        <f>IF(EP74="-","-",IF(ES74="-","-",ES74-EP74))</f>
        <v>-</v>
      </c>
      <c r="EU74" s="670"/>
      <c r="EV74" s="671"/>
      <c r="EX74" s="664" t="s">
        <v>75</v>
      </c>
      <c r="EY74" s="665"/>
      <c r="EZ74" s="665"/>
      <c r="FA74" s="666"/>
      <c r="FB74" s="667"/>
      <c r="FC74" s="667"/>
      <c r="FD74" s="667"/>
      <c r="FE74" s="667"/>
      <c r="FF74" s="668"/>
      <c r="FG74" s="103" t="str">
        <f>IF(FB74="","-",FB73-FB74)</f>
        <v>-</v>
      </c>
      <c r="FH74" s="669"/>
      <c r="FI74" s="667"/>
      <c r="FJ74" s="105" t="str">
        <f>IF(FH74="","-",FH73-FH74)</f>
        <v>-</v>
      </c>
      <c r="FK74" s="670" t="str">
        <f>IF(FG74="-","-",IF(FJ74="-","-",FJ74-FG74))</f>
        <v>-</v>
      </c>
      <c r="FL74" s="670"/>
      <c r="FM74" s="671"/>
    </row>
    <row r="75" spans="1:169" ht="15" customHeight="1">
      <c r="A75" s="664" t="s">
        <v>72</v>
      </c>
      <c r="B75" s="665"/>
      <c r="C75" s="665"/>
      <c r="D75" s="666"/>
      <c r="E75" s="667"/>
      <c r="F75" s="667"/>
      <c r="G75" s="667"/>
      <c r="H75" s="667"/>
      <c r="I75" s="668"/>
      <c r="J75" s="103" t="str">
        <f>IF(E75="","-",E73-E75)</f>
        <v>-</v>
      </c>
      <c r="K75" s="669"/>
      <c r="L75" s="667"/>
      <c r="M75" s="106" t="str">
        <f>IF(K75="","-",K73-K75)</f>
        <v>-</v>
      </c>
      <c r="N75" s="670" t="str">
        <f>IF(J75="-","-",IF(M75="-","-",M75-J75))</f>
        <v>-</v>
      </c>
      <c r="O75" s="670"/>
      <c r="P75" s="671"/>
      <c r="R75" s="664" t="s">
        <v>72</v>
      </c>
      <c r="S75" s="665"/>
      <c r="T75" s="665"/>
      <c r="U75" s="666"/>
      <c r="V75" s="667"/>
      <c r="W75" s="667"/>
      <c r="X75" s="667"/>
      <c r="Y75" s="667"/>
      <c r="Z75" s="668"/>
      <c r="AA75" s="103" t="str">
        <f>IF(V75="","-",V73-V75)</f>
        <v>-</v>
      </c>
      <c r="AB75" s="669"/>
      <c r="AC75" s="667"/>
      <c r="AD75" s="106" t="str">
        <f>IF(AB75="","-",AB73-AB75)</f>
        <v>-</v>
      </c>
      <c r="AE75" s="670" t="str">
        <f>IF(AA75="-","-",IF(AD75="-","-",AD75-AA75))</f>
        <v>-</v>
      </c>
      <c r="AF75" s="670"/>
      <c r="AG75" s="671"/>
      <c r="AI75" s="664" t="s">
        <v>72</v>
      </c>
      <c r="AJ75" s="665"/>
      <c r="AK75" s="665"/>
      <c r="AL75" s="666"/>
      <c r="AM75" s="667"/>
      <c r="AN75" s="667"/>
      <c r="AO75" s="667"/>
      <c r="AP75" s="667"/>
      <c r="AQ75" s="668"/>
      <c r="AR75" s="103" t="str">
        <f>IF(AM75="","-",AM73-AM75)</f>
        <v>-</v>
      </c>
      <c r="AS75" s="669"/>
      <c r="AT75" s="667"/>
      <c r="AU75" s="106" t="str">
        <f>IF(AS75="","-",AS73-AS75)</f>
        <v>-</v>
      </c>
      <c r="AV75" s="670" t="str">
        <f>IF(AR75="-","-",IF(AU75="-","-",AU75-AR75))</f>
        <v>-</v>
      </c>
      <c r="AW75" s="670"/>
      <c r="AX75" s="671"/>
      <c r="AZ75" s="664" t="s">
        <v>72</v>
      </c>
      <c r="BA75" s="665"/>
      <c r="BB75" s="665"/>
      <c r="BC75" s="666"/>
      <c r="BD75" s="667"/>
      <c r="BE75" s="667"/>
      <c r="BF75" s="667"/>
      <c r="BG75" s="667"/>
      <c r="BH75" s="668"/>
      <c r="BI75" s="103" t="str">
        <f>IF(BD75="","-",BD73-BD75)</f>
        <v>-</v>
      </c>
      <c r="BJ75" s="669"/>
      <c r="BK75" s="667"/>
      <c r="BL75" s="106" t="str">
        <f>IF(BJ75="","-",BJ73-BJ75)</f>
        <v>-</v>
      </c>
      <c r="BM75" s="670" t="str">
        <f>IF(BI75="-","-",IF(BL75="-","-",BL75-BI75))</f>
        <v>-</v>
      </c>
      <c r="BN75" s="670"/>
      <c r="BO75" s="671"/>
      <c r="BQ75" s="664" t="s">
        <v>72</v>
      </c>
      <c r="BR75" s="665"/>
      <c r="BS75" s="665"/>
      <c r="BT75" s="666"/>
      <c r="BU75" s="667"/>
      <c r="BV75" s="667"/>
      <c r="BW75" s="667"/>
      <c r="BX75" s="667"/>
      <c r="BY75" s="668"/>
      <c r="BZ75" s="103" t="str">
        <f>IF(BU75="","-",BU73-BU75)</f>
        <v>-</v>
      </c>
      <c r="CA75" s="669"/>
      <c r="CB75" s="667"/>
      <c r="CC75" s="106" t="str">
        <f>IF(CA75="","-",CA73-CA75)</f>
        <v>-</v>
      </c>
      <c r="CD75" s="670" t="str">
        <f>IF(BZ75="-","-",IF(CC75="-","-",CC75-BZ75))</f>
        <v>-</v>
      </c>
      <c r="CE75" s="670"/>
      <c r="CF75" s="671"/>
      <c r="CH75" s="664" t="s">
        <v>72</v>
      </c>
      <c r="CI75" s="665"/>
      <c r="CJ75" s="665"/>
      <c r="CK75" s="666"/>
      <c r="CL75" s="667"/>
      <c r="CM75" s="667"/>
      <c r="CN75" s="667"/>
      <c r="CO75" s="667"/>
      <c r="CP75" s="668"/>
      <c r="CQ75" s="103" t="str">
        <f>IF(CL75="","-",CL73-CL75)</f>
        <v>-</v>
      </c>
      <c r="CR75" s="669"/>
      <c r="CS75" s="667"/>
      <c r="CT75" s="106" t="str">
        <f>IF(CR75="","-",CR73-CR75)</f>
        <v>-</v>
      </c>
      <c r="CU75" s="670" t="str">
        <f>IF(CQ75="-","-",IF(CT75="-","-",CT75-CQ75))</f>
        <v>-</v>
      </c>
      <c r="CV75" s="670"/>
      <c r="CW75" s="671"/>
      <c r="CY75" s="664" t="s">
        <v>72</v>
      </c>
      <c r="CZ75" s="665"/>
      <c r="DA75" s="665"/>
      <c r="DB75" s="666"/>
      <c r="DC75" s="667"/>
      <c r="DD75" s="667"/>
      <c r="DE75" s="667"/>
      <c r="DF75" s="667"/>
      <c r="DG75" s="668"/>
      <c r="DH75" s="103" t="str">
        <f>IF(DC75="","-",DC73-DC75)</f>
        <v>-</v>
      </c>
      <c r="DI75" s="669"/>
      <c r="DJ75" s="667"/>
      <c r="DK75" s="106" t="str">
        <f>IF(DI75="","-",DI73-DI75)</f>
        <v>-</v>
      </c>
      <c r="DL75" s="670" t="str">
        <f>IF(DH75="-","-",IF(DK75="-","-",DK75-DH75))</f>
        <v>-</v>
      </c>
      <c r="DM75" s="670"/>
      <c r="DN75" s="671"/>
      <c r="DP75" s="664" t="s">
        <v>72</v>
      </c>
      <c r="DQ75" s="665"/>
      <c r="DR75" s="665"/>
      <c r="DS75" s="666"/>
      <c r="DT75" s="667"/>
      <c r="DU75" s="667"/>
      <c r="DV75" s="667"/>
      <c r="DW75" s="667"/>
      <c r="DX75" s="668"/>
      <c r="DY75" s="103" t="str">
        <f>IF(DT75="","-",DT73-DT75)</f>
        <v>-</v>
      </c>
      <c r="DZ75" s="669"/>
      <c r="EA75" s="667"/>
      <c r="EB75" s="106" t="str">
        <f>IF(DZ75="","-",DZ73-DZ75)</f>
        <v>-</v>
      </c>
      <c r="EC75" s="670" t="str">
        <f>IF(DY75="-","-",IF(EB75="-","-",EB75-DY75))</f>
        <v>-</v>
      </c>
      <c r="ED75" s="670"/>
      <c r="EE75" s="671"/>
      <c r="EG75" s="664" t="s">
        <v>72</v>
      </c>
      <c r="EH75" s="665"/>
      <c r="EI75" s="665"/>
      <c r="EJ75" s="666"/>
      <c r="EK75" s="667"/>
      <c r="EL75" s="667"/>
      <c r="EM75" s="667"/>
      <c r="EN75" s="667"/>
      <c r="EO75" s="668"/>
      <c r="EP75" s="103" t="str">
        <f>IF(EK75="","-",EK73-EK75)</f>
        <v>-</v>
      </c>
      <c r="EQ75" s="669"/>
      <c r="ER75" s="667"/>
      <c r="ES75" s="106" t="str">
        <f>IF(EQ75="","-",EQ73-EQ75)</f>
        <v>-</v>
      </c>
      <c r="ET75" s="670" t="str">
        <f>IF(EP75="-","-",IF(ES75="-","-",ES75-EP75))</f>
        <v>-</v>
      </c>
      <c r="EU75" s="670"/>
      <c r="EV75" s="671"/>
      <c r="EX75" s="664" t="s">
        <v>72</v>
      </c>
      <c r="EY75" s="665"/>
      <c r="EZ75" s="665"/>
      <c r="FA75" s="666"/>
      <c r="FB75" s="667"/>
      <c r="FC75" s="667"/>
      <c r="FD75" s="667"/>
      <c r="FE75" s="667"/>
      <c r="FF75" s="668"/>
      <c r="FG75" s="103" t="str">
        <f>IF(FB75="","-",FB73-FB75)</f>
        <v>-</v>
      </c>
      <c r="FH75" s="669"/>
      <c r="FI75" s="667"/>
      <c r="FJ75" s="106" t="str">
        <f>IF(FH75="","-",FH73-FH75)</f>
        <v>-</v>
      </c>
      <c r="FK75" s="670" t="str">
        <f>IF(FG75="-","-",IF(FJ75="-","-",FJ75-FG75))</f>
        <v>-</v>
      </c>
      <c r="FL75" s="670"/>
      <c r="FM75" s="671"/>
    </row>
    <row r="76" spans="1:169" ht="15" customHeight="1">
      <c r="A76" s="664" t="s">
        <v>73</v>
      </c>
      <c r="B76" s="665"/>
      <c r="C76" s="665"/>
      <c r="D76" s="666"/>
      <c r="E76" s="667"/>
      <c r="F76" s="667"/>
      <c r="G76" s="667"/>
      <c r="H76" s="667"/>
      <c r="I76" s="668"/>
      <c r="J76" s="103" t="str">
        <f>IF(E76="","-",E73-E76)</f>
        <v>-</v>
      </c>
      <c r="K76" s="669"/>
      <c r="L76" s="667"/>
      <c r="M76" s="106" t="str">
        <f>IF(K76="","-",K73-K76)</f>
        <v>-</v>
      </c>
      <c r="N76" s="670" t="str">
        <f>IF(J76="-","-",IF(M76="-","-",M76-J76))</f>
        <v>-</v>
      </c>
      <c r="O76" s="670"/>
      <c r="P76" s="671"/>
      <c r="R76" s="664" t="s">
        <v>73</v>
      </c>
      <c r="S76" s="665"/>
      <c r="T76" s="665"/>
      <c r="U76" s="666"/>
      <c r="V76" s="667"/>
      <c r="W76" s="667"/>
      <c r="X76" s="667"/>
      <c r="Y76" s="667"/>
      <c r="Z76" s="668"/>
      <c r="AA76" s="103" t="str">
        <f>IF(V76="","-",V73-V76)</f>
        <v>-</v>
      </c>
      <c r="AB76" s="669"/>
      <c r="AC76" s="667"/>
      <c r="AD76" s="106" t="str">
        <f>IF(AB76="","-",AB73-AB76)</f>
        <v>-</v>
      </c>
      <c r="AE76" s="670" t="str">
        <f>IF(AA76="-","-",IF(AD76="-","-",AD76-AA76))</f>
        <v>-</v>
      </c>
      <c r="AF76" s="670"/>
      <c r="AG76" s="671"/>
      <c r="AI76" s="664" t="s">
        <v>73</v>
      </c>
      <c r="AJ76" s="665"/>
      <c r="AK76" s="665"/>
      <c r="AL76" s="666"/>
      <c r="AM76" s="667"/>
      <c r="AN76" s="667"/>
      <c r="AO76" s="667"/>
      <c r="AP76" s="667"/>
      <c r="AQ76" s="668"/>
      <c r="AR76" s="103" t="str">
        <f>IF(AM76="","-",AM73-AM76)</f>
        <v>-</v>
      </c>
      <c r="AS76" s="669"/>
      <c r="AT76" s="667"/>
      <c r="AU76" s="106" t="str">
        <f>IF(AS76="","-",AS73-AS76)</f>
        <v>-</v>
      </c>
      <c r="AV76" s="670" t="str">
        <f>IF(AR76="-","-",IF(AU76="-","-",AU76-AR76))</f>
        <v>-</v>
      </c>
      <c r="AW76" s="670"/>
      <c r="AX76" s="671"/>
      <c r="AZ76" s="664" t="s">
        <v>73</v>
      </c>
      <c r="BA76" s="665"/>
      <c r="BB76" s="665"/>
      <c r="BC76" s="666"/>
      <c r="BD76" s="667"/>
      <c r="BE76" s="667"/>
      <c r="BF76" s="667"/>
      <c r="BG76" s="667"/>
      <c r="BH76" s="668"/>
      <c r="BI76" s="103" t="str">
        <f>IF(BD76="","-",BD73-BD76)</f>
        <v>-</v>
      </c>
      <c r="BJ76" s="669"/>
      <c r="BK76" s="667"/>
      <c r="BL76" s="106" t="str">
        <f>IF(BJ76="","-",BJ73-BJ76)</f>
        <v>-</v>
      </c>
      <c r="BM76" s="670" t="str">
        <f>IF(BI76="-","-",IF(BL76="-","-",BL76-BI76))</f>
        <v>-</v>
      </c>
      <c r="BN76" s="670"/>
      <c r="BO76" s="671"/>
      <c r="BQ76" s="664" t="s">
        <v>73</v>
      </c>
      <c r="BR76" s="665"/>
      <c r="BS76" s="665"/>
      <c r="BT76" s="666"/>
      <c r="BU76" s="667"/>
      <c r="BV76" s="667"/>
      <c r="BW76" s="667"/>
      <c r="BX76" s="667"/>
      <c r="BY76" s="668"/>
      <c r="BZ76" s="103" t="str">
        <f>IF(BU76="","-",BU73-BU76)</f>
        <v>-</v>
      </c>
      <c r="CA76" s="669"/>
      <c r="CB76" s="667"/>
      <c r="CC76" s="106" t="str">
        <f>IF(CA76="","-",CA73-CA76)</f>
        <v>-</v>
      </c>
      <c r="CD76" s="670" t="str">
        <f>IF(BZ76="-","-",IF(CC76="-","-",CC76-BZ76))</f>
        <v>-</v>
      </c>
      <c r="CE76" s="670"/>
      <c r="CF76" s="671"/>
      <c r="CH76" s="664" t="s">
        <v>73</v>
      </c>
      <c r="CI76" s="665"/>
      <c r="CJ76" s="665"/>
      <c r="CK76" s="666"/>
      <c r="CL76" s="667"/>
      <c r="CM76" s="667"/>
      <c r="CN76" s="667"/>
      <c r="CO76" s="667"/>
      <c r="CP76" s="668"/>
      <c r="CQ76" s="103" t="str">
        <f>IF(CL76="","-",CL73-CL76)</f>
        <v>-</v>
      </c>
      <c r="CR76" s="669"/>
      <c r="CS76" s="667"/>
      <c r="CT76" s="106" t="str">
        <f>IF(CR76="","-",CR73-CR76)</f>
        <v>-</v>
      </c>
      <c r="CU76" s="670" t="str">
        <f>IF(CQ76="-","-",IF(CT76="-","-",CT76-CQ76))</f>
        <v>-</v>
      </c>
      <c r="CV76" s="670"/>
      <c r="CW76" s="671"/>
      <c r="CY76" s="664" t="s">
        <v>73</v>
      </c>
      <c r="CZ76" s="665"/>
      <c r="DA76" s="665"/>
      <c r="DB76" s="666"/>
      <c r="DC76" s="667"/>
      <c r="DD76" s="667"/>
      <c r="DE76" s="667"/>
      <c r="DF76" s="667"/>
      <c r="DG76" s="668"/>
      <c r="DH76" s="103" t="str">
        <f>IF(DC76="","-",DC73-DC76)</f>
        <v>-</v>
      </c>
      <c r="DI76" s="669"/>
      <c r="DJ76" s="667"/>
      <c r="DK76" s="106" t="str">
        <f>IF(DI76="","-",DI73-DI76)</f>
        <v>-</v>
      </c>
      <c r="DL76" s="670" t="str">
        <f>IF(DH76="-","-",IF(DK76="-","-",DK76-DH76))</f>
        <v>-</v>
      </c>
      <c r="DM76" s="670"/>
      <c r="DN76" s="671"/>
      <c r="DP76" s="664" t="s">
        <v>73</v>
      </c>
      <c r="DQ76" s="665"/>
      <c r="DR76" s="665"/>
      <c r="DS76" s="666"/>
      <c r="DT76" s="667"/>
      <c r="DU76" s="667"/>
      <c r="DV76" s="667"/>
      <c r="DW76" s="667"/>
      <c r="DX76" s="668"/>
      <c r="DY76" s="103" t="str">
        <f>IF(DT76="","-",DT73-DT76)</f>
        <v>-</v>
      </c>
      <c r="DZ76" s="669"/>
      <c r="EA76" s="667"/>
      <c r="EB76" s="106" t="str">
        <f>IF(DZ76="","-",DZ73-DZ76)</f>
        <v>-</v>
      </c>
      <c r="EC76" s="670" t="str">
        <f>IF(DY76="-","-",IF(EB76="-","-",EB76-DY76))</f>
        <v>-</v>
      </c>
      <c r="ED76" s="670"/>
      <c r="EE76" s="671"/>
      <c r="EG76" s="664" t="s">
        <v>73</v>
      </c>
      <c r="EH76" s="665"/>
      <c r="EI76" s="665"/>
      <c r="EJ76" s="666"/>
      <c r="EK76" s="667"/>
      <c r="EL76" s="667"/>
      <c r="EM76" s="667"/>
      <c r="EN76" s="667"/>
      <c r="EO76" s="668"/>
      <c r="EP76" s="103" t="str">
        <f>IF(EK76="","-",EK73-EK76)</f>
        <v>-</v>
      </c>
      <c r="EQ76" s="669"/>
      <c r="ER76" s="667"/>
      <c r="ES76" s="106" t="str">
        <f>IF(EQ76="","-",EQ73-EQ76)</f>
        <v>-</v>
      </c>
      <c r="ET76" s="670" t="str">
        <f>IF(EP76="-","-",IF(ES76="-","-",ES76-EP76))</f>
        <v>-</v>
      </c>
      <c r="EU76" s="670"/>
      <c r="EV76" s="671"/>
      <c r="EX76" s="664" t="s">
        <v>73</v>
      </c>
      <c r="EY76" s="665"/>
      <c r="EZ76" s="665"/>
      <c r="FA76" s="666"/>
      <c r="FB76" s="667"/>
      <c r="FC76" s="667"/>
      <c r="FD76" s="667"/>
      <c r="FE76" s="667"/>
      <c r="FF76" s="668"/>
      <c r="FG76" s="103" t="str">
        <f>IF(FB76="","-",FB73-FB76)</f>
        <v>-</v>
      </c>
      <c r="FH76" s="669"/>
      <c r="FI76" s="667"/>
      <c r="FJ76" s="106" t="str">
        <f>IF(FH76="","-",FH73-FH76)</f>
        <v>-</v>
      </c>
      <c r="FK76" s="670" t="str">
        <f>IF(FG76="-","-",IF(FJ76="-","-",FJ76-FG76))</f>
        <v>-</v>
      </c>
      <c r="FL76" s="670"/>
      <c r="FM76" s="671"/>
    </row>
    <row r="77" spans="1:169" ht="15" customHeight="1" thickBot="1">
      <c r="A77" s="672" t="s">
        <v>74</v>
      </c>
      <c r="B77" s="673"/>
      <c r="C77" s="673"/>
      <c r="D77" s="674"/>
      <c r="E77" s="667"/>
      <c r="F77" s="667"/>
      <c r="G77" s="667"/>
      <c r="H77" s="667"/>
      <c r="I77" s="668"/>
      <c r="J77" s="103" t="str">
        <f>IF(E77="","-",E73-E77)</f>
        <v>-</v>
      </c>
      <c r="K77" s="669"/>
      <c r="L77" s="667"/>
      <c r="M77" s="106" t="str">
        <f>IF(K77="","-",K73-K77)</f>
        <v>-</v>
      </c>
      <c r="N77" s="670" t="str">
        <f>IF(J77="-","-",IF(M77="-","-",M77-J77))</f>
        <v>-</v>
      </c>
      <c r="O77" s="670"/>
      <c r="P77" s="671"/>
      <c r="R77" s="672" t="s">
        <v>74</v>
      </c>
      <c r="S77" s="673"/>
      <c r="T77" s="673"/>
      <c r="U77" s="674"/>
      <c r="V77" s="667"/>
      <c r="W77" s="667"/>
      <c r="X77" s="667"/>
      <c r="Y77" s="667"/>
      <c r="Z77" s="668"/>
      <c r="AA77" s="103" t="str">
        <f>IF(V77="","-",V73-V77)</f>
        <v>-</v>
      </c>
      <c r="AB77" s="669"/>
      <c r="AC77" s="667"/>
      <c r="AD77" s="106" t="str">
        <f>IF(AB77="","-",AB73-AB77)</f>
        <v>-</v>
      </c>
      <c r="AE77" s="670" t="str">
        <f>IF(AA77="-","-",IF(AD77="-","-",AD77-AA77))</f>
        <v>-</v>
      </c>
      <c r="AF77" s="670"/>
      <c r="AG77" s="671"/>
      <c r="AI77" s="672" t="s">
        <v>74</v>
      </c>
      <c r="AJ77" s="673"/>
      <c r="AK77" s="673"/>
      <c r="AL77" s="674"/>
      <c r="AM77" s="667"/>
      <c r="AN77" s="667"/>
      <c r="AO77" s="667"/>
      <c r="AP77" s="667"/>
      <c r="AQ77" s="668"/>
      <c r="AR77" s="103" t="str">
        <f>IF(AM77="","-",AM73-AM77)</f>
        <v>-</v>
      </c>
      <c r="AS77" s="669"/>
      <c r="AT77" s="667"/>
      <c r="AU77" s="106" t="str">
        <f>IF(AS77="","-",AS73-AS77)</f>
        <v>-</v>
      </c>
      <c r="AV77" s="670" t="str">
        <f>IF(AR77="-","-",IF(AU77="-","-",AU77-AR77))</f>
        <v>-</v>
      </c>
      <c r="AW77" s="670"/>
      <c r="AX77" s="671"/>
      <c r="AZ77" s="672" t="s">
        <v>74</v>
      </c>
      <c r="BA77" s="673"/>
      <c r="BB77" s="673"/>
      <c r="BC77" s="674"/>
      <c r="BD77" s="667"/>
      <c r="BE77" s="667"/>
      <c r="BF77" s="667"/>
      <c r="BG77" s="667"/>
      <c r="BH77" s="668"/>
      <c r="BI77" s="103" t="str">
        <f>IF(BD77="","-",BD73-BD77)</f>
        <v>-</v>
      </c>
      <c r="BJ77" s="669"/>
      <c r="BK77" s="667"/>
      <c r="BL77" s="106" t="str">
        <f>IF(BJ77="","-",BJ73-BJ77)</f>
        <v>-</v>
      </c>
      <c r="BM77" s="670" t="str">
        <f>IF(BI77="-","-",IF(BL77="-","-",BL77-BI77))</f>
        <v>-</v>
      </c>
      <c r="BN77" s="670"/>
      <c r="BO77" s="671"/>
      <c r="BQ77" s="672" t="s">
        <v>74</v>
      </c>
      <c r="BR77" s="673"/>
      <c r="BS77" s="673"/>
      <c r="BT77" s="674"/>
      <c r="BU77" s="667"/>
      <c r="BV77" s="667"/>
      <c r="BW77" s="667"/>
      <c r="BX77" s="667"/>
      <c r="BY77" s="668"/>
      <c r="BZ77" s="103" t="str">
        <f>IF(BU77="","-",BU73-BU77)</f>
        <v>-</v>
      </c>
      <c r="CA77" s="669"/>
      <c r="CB77" s="667"/>
      <c r="CC77" s="106" t="str">
        <f>IF(CA77="","-",CA73-CA77)</f>
        <v>-</v>
      </c>
      <c r="CD77" s="670" t="str">
        <f>IF(BZ77="-","-",IF(CC77="-","-",CC77-BZ77))</f>
        <v>-</v>
      </c>
      <c r="CE77" s="670"/>
      <c r="CF77" s="671"/>
      <c r="CH77" s="672" t="s">
        <v>74</v>
      </c>
      <c r="CI77" s="673"/>
      <c r="CJ77" s="673"/>
      <c r="CK77" s="674"/>
      <c r="CL77" s="667"/>
      <c r="CM77" s="667"/>
      <c r="CN77" s="667"/>
      <c r="CO77" s="667"/>
      <c r="CP77" s="668"/>
      <c r="CQ77" s="103" t="str">
        <f>IF(CL77="","-",CL73-CL77)</f>
        <v>-</v>
      </c>
      <c r="CR77" s="669"/>
      <c r="CS77" s="667"/>
      <c r="CT77" s="106" t="str">
        <f>IF(CR77="","-",CR73-CR77)</f>
        <v>-</v>
      </c>
      <c r="CU77" s="670" t="str">
        <f>IF(CQ77="-","-",IF(CT77="-","-",CT77-CQ77))</f>
        <v>-</v>
      </c>
      <c r="CV77" s="670"/>
      <c r="CW77" s="671"/>
      <c r="CY77" s="672" t="s">
        <v>74</v>
      </c>
      <c r="CZ77" s="673"/>
      <c r="DA77" s="673"/>
      <c r="DB77" s="674"/>
      <c r="DC77" s="667"/>
      <c r="DD77" s="667"/>
      <c r="DE77" s="667"/>
      <c r="DF77" s="667"/>
      <c r="DG77" s="668"/>
      <c r="DH77" s="103" t="str">
        <f>IF(DC77="","-",DC73-DC77)</f>
        <v>-</v>
      </c>
      <c r="DI77" s="669"/>
      <c r="DJ77" s="667"/>
      <c r="DK77" s="106" t="str">
        <f>IF(DI77="","-",DI73-DI77)</f>
        <v>-</v>
      </c>
      <c r="DL77" s="670" t="str">
        <f>IF(DH77="-","-",IF(DK77="-","-",DK77-DH77))</f>
        <v>-</v>
      </c>
      <c r="DM77" s="670"/>
      <c r="DN77" s="671"/>
      <c r="DP77" s="672" t="s">
        <v>74</v>
      </c>
      <c r="DQ77" s="673"/>
      <c r="DR77" s="673"/>
      <c r="DS77" s="674"/>
      <c r="DT77" s="667"/>
      <c r="DU77" s="667"/>
      <c r="DV77" s="667"/>
      <c r="DW77" s="667"/>
      <c r="DX77" s="668"/>
      <c r="DY77" s="103" t="str">
        <f>IF(DT77="","-",DT73-DT77)</f>
        <v>-</v>
      </c>
      <c r="DZ77" s="669"/>
      <c r="EA77" s="667"/>
      <c r="EB77" s="106" t="str">
        <f>IF(DZ77="","-",DZ73-DZ77)</f>
        <v>-</v>
      </c>
      <c r="EC77" s="670" t="str">
        <f>IF(DY77="-","-",IF(EB77="-","-",EB77-DY77))</f>
        <v>-</v>
      </c>
      <c r="ED77" s="670"/>
      <c r="EE77" s="671"/>
      <c r="EG77" s="672" t="s">
        <v>74</v>
      </c>
      <c r="EH77" s="673"/>
      <c r="EI77" s="673"/>
      <c r="EJ77" s="674"/>
      <c r="EK77" s="667"/>
      <c r="EL77" s="667"/>
      <c r="EM77" s="667"/>
      <c r="EN77" s="667"/>
      <c r="EO77" s="668"/>
      <c r="EP77" s="103" t="str">
        <f>IF(EK77="","-",EK73-EK77)</f>
        <v>-</v>
      </c>
      <c r="EQ77" s="669"/>
      <c r="ER77" s="667"/>
      <c r="ES77" s="106" t="str">
        <f>IF(EQ77="","-",EQ73-EQ77)</f>
        <v>-</v>
      </c>
      <c r="ET77" s="670" t="str">
        <f>IF(EP77="-","-",IF(ES77="-","-",ES77-EP77))</f>
        <v>-</v>
      </c>
      <c r="EU77" s="670"/>
      <c r="EV77" s="671"/>
      <c r="EX77" s="672" t="s">
        <v>74</v>
      </c>
      <c r="EY77" s="673"/>
      <c r="EZ77" s="673"/>
      <c r="FA77" s="674"/>
      <c r="FB77" s="667"/>
      <c r="FC77" s="667"/>
      <c r="FD77" s="667"/>
      <c r="FE77" s="667"/>
      <c r="FF77" s="668"/>
      <c r="FG77" s="103" t="str">
        <f>IF(FB77="","-",FB73-FB77)</f>
        <v>-</v>
      </c>
      <c r="FH77" s="669"/>
      <c r="FI77" s="667"/>
      <c r="FJ77" s="106" t="str">
        <f>IF(FH77="","-",FH73-FH77)</f>
        <v>-</v>
      </c>
      <c r="FK77" s="670" t="str">
        <f>IF(FG77="-","-",IF(FJ77="-","-",FJ77-FG77))</f>
        <v>-</v>
      </c>
      <c r="FL77" s="670"/>
      <c r="FM77" s="671"/>
    </row>
    <row r="78" spans="1:169" ht="15" customHeight="1" thickBot="1">
      <c r="A78" s="634" t="s">
        <v>277</v>
      </c>
      <c r="B78" s="635"/>
      <c r="C78" s="635"/>
      <c r="D78" s="635"/>
      <c r="E78" s="635"/>
      <c r="F78" s="635"/>
      <c r="G78" s="635"/>
      <c r="H78" s="635"/>
      <c r="I78" s="636"/>
      <c r="J78" s="104" t="str">
        <f>IF(E74="","-",MAX(ABS(J74),ABS(J75),ABS(J76),ABS(J77)))</f>
        <v>-</v>
      </c>
      <c r="K78" s="114" t="s">
        <v>279</v>
      </c>
      <c r="L78" s="115"/>
      <c r="M78" s="193" t="str">
        <f>IF(K74="","-",MAX(ABS(M74),ABS(M75),ABS(M76),ABS(M77)))</f>
        <v>-</v>
      </c>
      <c r="N78" s="91"/>
      <c r="O78" s="92"/>
      <c r="P78" s="93"/>
      <c r="R78" s="634" t="s">
        <v>277</v>
      </c>
      <c r="S78" s="635"/>
      <c r="T78" s="635"/>
      <c r="U78" s="635"/>
      <c r="V78" s="635"/>
      <c r="W78" s="635"/>
      <c r="X78" s="635"/>
      <c r="Y78" s="635"/>
      <c r="Z78" s="636"/>
      <c r="AA78" s="193" t="str">
        <f>IF(V74="","-",MAX(ABS(AA74),ABS(AA75),ABS(AA76),ABS(AA77)))</f>
        <v>-</v>
      </c>
      <c r="AB78" s="114" t="s">
        <v>279</v>
      </c>
      <c r="AC78" s="115"/>
      <c r="AD78" s="193" t="str">
        <f>IF(AB74="","-",MAX(ABS(AD74),ABS(AD75),ABS(AD76),ABS(AD77)))</f>
        <v>-</v>
      </c>
      <c r="AE78" s="91"/>
      <c r="AF78" s="92"/>
      <c r="AG78" s="93"/>
      <c r="AI78" s="634" t="s">
        <v>277</v>
      </c>
      <c r="AJ78" s="635"/>
      <c r="AK78" s="635"/>
      <c r="AL78" s="635"/>
      <c r="AM78" s="635"/>
      <c r="AN78" s="635"/>
      <c r="AO78" s="635"/>
      <c r="AP78" s="635"/>
      <c r="AQ78" s="636"/>
      <c r="AR78" s="193" t="str">
        <f>IF(AM74="","-",MAX(ABS(AR74),ABS(AR75),ABS(AR76),ABS(AR77)))</f>
        <v>-</v>
      </c>
      <c r="AS78" s="114" t="s">
        <v>279</v>
      </c>
      <c r="AT78" s="115"/>
      <c r="AU78" s="193" t="str">
        <f>IF(AS74="","-",MAX(ABS(AU74),ABS(AU75),ABS(AU76),ABS(AU77)))</f>
        <v>-</v>
      </c>
      <c r="AV78" s="91"/>
      <c r="AW78" s="92"/>
      <c r="AX78" s="93"/>
      <c r="AZ78" s="634" t="s">
        <v>277</v>
      </c>
      <c r="BA78" s="635"/>
      <c r="BB78" s="635"/>
      <c r="BC78" s="635"/>
      <c r="BD78" s="635"/>
      <c r="BE78" s="635"/>
      <c r="BF78" s="635"/>
      <c r="BG78" s="635"/>
      <c r="BH78" s="636"/>
      <c r="BI78" s="193" t="str">
        <f>IF(BD74="","-",MAX(ABS(BI74),ABS(BI75),ABS(BI76),ABS(BI77)))</f>
        <v>-</v>
      </c>
      <c r="BJ78" s="114" t="s">
        <v>279</v>
      </c>
      <c r="BK78" s="115"/>
      <c r="BL78" s="193" t="str">
        <f>IF(BJ74="","-",MAX(ABS(BL74),ABS(BL75),ABS(BL76),ABS(BL77)))</f>
        <v>-</v>
      </c>
      <c r="BM78" s="91"/>
      <c r="BN78" s="92"/>
      <c r="BO78" s="93"/>
      <c r="BQ78" s="634" t="s">
        <v>277</v>
      </c>
      <c r="BR78" s="635"/>
      <c r="BS78" s="635"/>
      <c r="BT78" s="635"/>
      <c r="BU78" s="635"/>
      <c r="BV78" s="635"/>
      <c r="BW78" s="635"/>
      <c r="BX78" s="635"/>
      <c r="BY78" s="636"/>
      <c r="BZ78" s="193" t="str">
        <f>IF(BU74="","-",MAX(ABS(BZ74),ABS(BZ75),ABS(BZ76),ABS(BZ77)))</f>
        <v>-</v>
      </c>
      <c r="CA78" s="114" t="s">
        <v>279</v>
      </c>
      <c r="CB78" s="115"/>
      <c r="CC78" s="193" t="str">
        <f>IF(CA74="","-",MAX(ABS(CC74),ABS(CC75),ABS(CC76),ABS(CC77)))</f>
        <v>-</v>
      </c>
      <c r="CD78" s="91"/>
      <c r="CE78" s="92"/>
      <c r="CF78" s="93"/>
      <c r="CH78" s="634" t="s">
        <v>277</v>
      </c>
      <c r="CI78" s="635"/>
      <c r="CJ78" s="635"/>
      <c r="CK78" s="635"/>
      <c r="CL78" s="635"/>
      <c r="CM78" s="635"/>
      <c r="CN78" s="635"/>
      <c r="CO78" s="635"/>
      <c r="CP78" s="636"/>
      <c r="CQ78" s="193" t="str">
        <f>IF(CL74="","-",MAX(ABS(CQ74),ABS(CQ75),ABS(CQ76),ABS(CQ77)))</f>
        <v>-</v>
      </c>
      <c r="CR78" s="114" t="s">
        <v>279</v>
      </c>
      <c r="CS78" s="115"/>
      <c r="CT78" s="193" t="str">
        <f>IF(CR74="","-",MAX(ABS(CT74),ABS(CT75),ABS(CT76),ABS(CT77)))</f>
        <v>-</v>
      </c>
      <c r="CU78" s="91"/>
      <c r="CV78" s="92"/>
      <c r="CW78" s="93"/>
      <c r="CY78" s="634" t="s">
        <v>277</v>
      </c>
      <c r="CZ78" s="635"/>
      <c r="DA78" s="635"/>
      <c r="DB78" s="635"/>
      <c r="DC78" s="635"/>
      <c r="DD78" s="635"/>
      <c r="DE78" s="635"/>
      <c r="DF78" s="635"/>
      <c r="DG78" s="636"/>
      <c r="DH78" s="193" t="str">
        <f>IF(DC74="","-",MAX(ABS(DH74),ABS(DH75),ABS(DH76),ABS(DH77)))</f>
        <v>-</v>
      </c>
      <c r="DI78" s="114" t="s">
        <v>279</v>
      </c>
      <c r="DJ78" s="115"/>
      <c r="DK78" s="193" t="str">
        <f>IF(DI74="","-",MAX(ABS(DK74),ABS(DK75),ABS(DK76),ABS(DK77)))</f>
        <v>-</v>
      </c>
      <c r="DL78" s="91"/>
      <c r="DM78" s="92"/>
      <c r="DN78" s="93"/>
      <c r="DP78" s="634" t="s">
        <v>277</v>
      </c>
      <c r="DQ78" s="635"/>
      <c r="DR78" s="635"/>
      <c r="DS78" s="635"/>
      <c r="DT78" s="635"/>
      <c r="DU78" s="635"/>
      <c r="DV78" s="635"/>
      <c r="DW78" s="635"/>
      <c r="DX78" s="636"/>
      <c r="DY78" s="193" t="str">
        <f>IF(DT74="","-",MAX(ABS(DY74),ABS(DY75),ABS(DY76),ABS(DY77)))</f>
        <v>-</v>
      </c>
      <c r="DZ78" s="114" t="s">
        <v>279</v>
      </c>
      <c r="EA78" s="115"/>
      <c r="EB78" s="193" t="str">
        <f>IF(DZ74="","-",MAX(ABS(EB74),ABS(EB75),ABS(EB76),ABS(EB77)))</f>
        <v>-</v>
      </c>
      <c r="EC78" s="91"/>
      <c r="ED78" s="92"/>
      <c r="EE78" s="93"/>
      <c r="EG78" s="634" t="s">
        <v>277</v>
      </c>
      <c r="EH78" s="635"/>
      <c r="EI78" s="635"/>
      <c r="EJ78" s="635"/>
      <c r="EK78" s="635"/>
      <c r="EL78" s="635"/>
      <c r="EM78" s="635"/>
      <c r="EN78" s="635"/>
      <c r="EO78" s="636"/>
      <c r="EP78" s="193" t="str">
        <f>IF(EK74="","-",MAX(ABS(EP74),ABS(EP75),ABS(EP76),ABS(EP77)))</f>
        <v>-</v>
      </c>
      <c r="EQ78" s="114" t="s">
        <v>279</v>
      </c>
      <c r="ER78" s="115"/>
      <c r="ES78" s="193" t="str">
        <f>IF(EQ74="","-",MAX(ABS(ES74),ABS(ES75),ABS(ES76),ABS(ES77)))</f>
        <v>-</v>
      </c>
      <c r="ET78" s="91"/>
      <c r="EU78" s="92"/>
      <c r="EV78" s="93"/>
      <c r="EX78" s="634" t="s">
        <v>277</v>
      </c>
      <c r="EY78" s="635"/>
      <c r="EZ78" s="635"/>
      <c r="FA78" s="635"/>
      <c r="FB78" s="635"/>
      <c r="FC78" s="635"/>
      <c r="FD78" s="635"/>
      <c r="FE78" s="635"/>
      <c r="FF78" s="636"/>
      <c r="FG78" s="193" t="str">
        <f>IF(FB74="","-",MAX(ABS(FG74),ABS(FG75),ABS(FG76),ABS(FG77)))</f>
        <v>-</v>
      </c>
      <c r="FH78" s="114" t="s">
        <v>279</v>
      </c>
      <c r="FI78" s="115"/>
      <c r="FJ78" s="193" t="str">
        <f>IF(FH74="","-",MAX(ABS(FJ74),ABS(FJ75),ABS(FJ76),ABS(FJ77)))</f>
        <v>-</v>
      </c>
      <c r="FK78" s="91"/>
      <c r="FL78" s="92"/>
      <c r="FM78" s="93"/>
    </row>
    <row r="79" spans="1:169" ht="15" customHeight="1">
      <c r="A79" s="637"/>
      <c r="B79" s="638"/>
      <c r="C79" s="638"/>
      <c r="D79" s="639"/>
      <c r="E79" s="640" t="s">
        <v>313</v>
      </c>
      <c r="F79" s="641"/>
      <c r="G79" s="641"/>
      <c r="H79" s="641"/>
      <c r="I79" s="641"/>
      <c r="J79" s="642"/>
      <c r="K79" s="599" t="s">
        <v>273</v>
      </c>
      <c r="L79" s="649"/>
      <c r="M79" s="649"/>
      <c r="N79" s="649"/>
      <c r="O79" s="649"/>
      <c r="P79" s="650"/>
      <c r="R79" s="637"/>
      <c r="S79" s="638"/>
      <c r="T79" s="638"/>
      <c r="U79" s="639"/>
      <c r="V79" s="640" t="s">
        <v>313</v>
      </c>
      <c r="W79" s="641"/>
      <c r="X79" s="641"/>
      <c r="Y79" s="641"/>
      <c r="Z79" s="641"/>
      <c r="AA79" s="642"/>
      <c r="AB79" s="599" t="s">
        <v>273</v>
      </c>
      <c r="AC79" s="649"/>
      <c r="AD79" s="649"/>
      <c r="AE79" s="649"/>
      <c r="AF79" s="649"/>
      <c r="AG79" s="650"/>
      <c r="AI79" s="637"/>
      <c r="AJ79" s="638"/>
      <c r="AK79" s="638"/>
      <c r="AL79" s="639"/>
      <c r="AM79" s="640" t="s">
        <v>313</v>
      </c>
      <c r="AN79" s="641"/>
      <c r="AO79" s="641"/>
      <c r="AP79" s="641"/>
      <c r="AQ79" s="641"/>
      <c r="AR79" s="642"/>
      <c r="AS79" s="599" t="s">
        <v>273</v>
      </c>
      <c r="AT79" s="649"/>
      <c r="AU79" s="649"/>
      <c r="AV79" s="649"/>
      <c r="AW79" s="649"/>
      <c r="AX79" s="650"/>
      <c r="AZ79" s="637"/>
      <c r="BA79" s="638"/>
      <c r="BB79" s="638"/>
      <c r="BC79" s="639"/>
      <c r="BD79" s="640" t="s">
        <v>313</v>
      </c>
      <c r="BE79" s="641"/>
      <c r="BF79" s="641"/>
      <c r="BG79" s="641"/>
      <c r="BH79" s="641"/>
      <c r="BI79" s="642"/>
      <c r="BJ79" s="599" t="s">
        <v>273</v>
      </c>
      <c r="BK79" s="649"/>
      <c r="BL79" s="649"/>
      <c r="BM79" s="649"/>
      <c r="BN79" s="649"/>
      <c r="BO79" s="650"/>
      <c r="BQ79" s="637"/>
      <c r="BR79" s="638"/>
      <c r="BS79" s="638"/>
      <c r="BT79" s="639"/>
      <c r="BU79" s="640" t="s">
        <v>313</v>
      </c>
      <c r="BV79" s="641"/>
      <c r="BW79" s="641"/>
      <c r="BX79" s="641"/>
      <c r="BY79" s="641"/>
      <c r="BZ79" s="642"/>
      <c r="CA79" s="599" t="s">
        <v>273</v>
      </c>
      <c r="CB79" s="649"/>
      <c r="CC79" s="649"/>
      <c r="CD79" s="649"/>
      <c r="CE79" s="649"/>
      <c r="CF79" s="650"/>
      <c r="CH79" s="637"/>
      <c r="CI79" s="638"/>
      <c r="CJ79" s="638"/>
      <c r="CK79" s="639"/>
      <c r="CL79" s="640" t="s">
        <v>313</v>
      </c>
      <c r="CM79" s="641"/>
      <c r="CN79" s="641"/>
      <c r="CO79" s="641"/>
      <c r="CP79" s="641"/>
      <c r="CQ79" s="642"/>
      <c r="CR79" s="599" t="s">
        <v>273</v>
      </c>
      <c r="CS79" s="649"/>
      <c r="CT79" s="649"/>
      <c r="CU79" s="649"/>
      <c r="CV79" s="649"/>
      <c r="CW79" s="650"/>
      <c r="CY79" s="637"/>
      <c r="CZ79" s="638"/>
      <c r="DA79" s="638"/>
      <c r="DB79" s="639"/>
      <c r="DC79" s="640" t="s">
        <v>313</v>
      </c>
      <c r="DD79" s="641"/>
      <c r="DE79" s="641"/>
      <c r="DF79" s="641"/>
      <c r="DG79" s="641"/>
      <c r="DH79" s="642"/>
      <c r="DI79" s="599" t="s">
        <v>273</v>
      </c>
      <c r="DJ79" s="649"/>
      <c r="DK79" s="649"/>
      <c r="DL79" s="649"/>
      <c r="DM79" s="649"/>
      <c r="DN79" s="650"/>
      <c r="DP79" s="637"/>
      <c r="DQ79" s="638"/>
      <c r="DR79" s="638"/>
      <c r="DS79" s="639"/>
      <c r="DT79" s="640" t="s">
        <v>313</v>
      </c>
      <c r="DU79" s="641"/>
      <c r="DV79" s="641"/>
      <c r="DW79" s="641"/>
      <c r="DX79" s="641"/>
      <c r="DY79" s="642"/>
      <c r="DZ79" s="599" t="s">
        <v>273</v>
      </c>
      <c r="EA79" s="649"/>
      <c r="EB79" s="649"/>
      <c r="EC79" s="649"/>
      <c r="ED79" s="649"/>
      <c r="EE79" s="650"/>
      <c r="EG79" s="637"/>
      <c r="EH79" s="638"/>
      <c r="EI79" s="638"/>
      <c r="EJ79" s="639"/>
      <c r="EK79" s="640" t="s">
        <v>313</v>
      </c>
      <c r="EL79" s="641"/>
      <c r="EM79" s="641"/>
      <c r="EN79" s="641"/>
      <c r="EO79" s="641"/>
      <c r="EP79" s="642"/>
      <c r="EQ79" s="599" t="s">
        <v>273</v>
      </c>
      <c r="ER79" s="649"/>
      <c r="ES79" s="649"/>
      <c r="ET79" s="649"/>
      <c r="EU79" s="649"/>
      <c r="EV79" s="650"/>
      <c r="EX79" s="637"/>
      <c r="EY79" s="638"/>
      <c r="EZ79" s="638"/>
      <c r="FA79" s="639"/>
      <c r="FB79" s="640" t="s">
        <v>313</v>
      </c>
      <c r="FC79" s="641"/>
      <c r="FD79" s="641"/>
      <c r="FE79" s="641"/>
      <c r="FF79" s="641"/>
      <c r="FG79" s="642"/>
      <c r="FH79" s="599" t="s">
        <v>273</v>
      </c>
      <c r="FI79" s="649"/>
      <c r="FJ79" s="649"/>
      <c r="FK79" s="649"/>
      <c r="FL79" s="649"/>
      <c r="FM79" s="650"/>
    </row>
    <row r="80" spans="1:169" ht="15" customHeight="1">
      <c r="A80" s="95"/>
      <c r="B80" s="96"/>
      <c r="C80" s="96"/>
      <c r="D80" s="96"/>
      <c r="E80" s="643"/>
      <c r="F80" s="644"/>
      <c r="G80" s="644"/>
      <c r="H80" s="644"/>
      <c r="I80" s="644"/>
      <c r="J80" s="645"/>
      <c r="K80" s="651" t="s">
        <v>281</v>
      </c>
      <c r="L80" s="652"/>
      <c r="M80" s="652"/>
      <c r="N80" s="653"/>
      <c r="O80" s="617" t="str">
        <f>IF(N74="-","-",IF(MAX(ABS(N74),ABS(N75),ABS(N76),ABS(N77))&lt;=2,"OK","Vurdering"))</f>
        <v>-</v>
      </c>
      <c r="P80" s="618"/>
      <c r="R80" s="95"/>
      <c r="S80" s="96"/>
      <c r="T80" s="96"/>
      <c r="U80" s="96"/>
      <c r="V80" s="643"/>
      <c r="W80" s="644"/>
      <c r="X80" s="644"/>
      <c r="Y80" s="644"/>
      <c r="Z80" s="644"/>
      <c r="AA80" s="645"/>
      <c r="AB80" s="651" t="s">
        <v>281</v>
      </c>
      <c r="AC80" s="652"/>
      <c r="AD80" s="652"/>
      <c r="AE80" s="653"/>
      <c r="AF80" s="617" t="str">
        <f>IF(AE74="-","-",IF(MAX(ABS(AE74),ABS(AE75),ABS(AE76),ABS(AE77))&lt;=2,"OK","Vurdering"))</f>
        <v>-</v>
      </c>
      <c r="AG80" s="618"/>
      <c r="AI80" s="95"/>
      <c r="AJ80" s="96"/>
      <c r="AK80" s="96"/>
      <c r="AL80" s="96"/>
      <c r="AM80" s="643"/>
      <c r="AN80" s="644"/>
      <c r="AO80" s="644"/>
      <c r="AP80" s="644"/>
      <c r="AQ80" s="644"/>
      <c r="AR80" s="645"/>
      <c r="AS80" s="651" t="s">
        <v>281</v>
      </c>
      <c r="AT80" s="652"/>
      <c r="AU80" s="652"/>
      <c r="AV80" s="653"/>
      <c r="AW80" s="617" t="str">
        <f>IF(AV74="-","-",IF(MAX(ABS(AV74),ABS(AV75),ABS(AV76),ABS(AV77))&lt;=2,"OK","Vurdering"))</f>
        <v>-</v>
      </c>
      <c r="AX80" s="618"/>
      <c r="AZ80" s="95"/>
      <c r="BA80" s="96"/>
      <c r="BB80" s="96"/>
      <c r="BC80" s="96"/>
      <c r="BD80" s="643"/>
      <c r="BE80" s="644"/>
      <c r="BF80" s="644"/>
      <c r="BG80" s="644"/>
      <c r="BH80" s="644"/>
      <c r="BI80" s="645"/>
      <c r="BJ80" s="651" t="s">
        <v>281</v>
      </c>
      <c r="BK80" s="652"/>
      <c r="BL80" s="652"/>
      <c r="BM80" s="653"/>
      <c r="BN80" s="617" t="str">
        <f>IF(BM74="-","-",IF(MAX(ABS(BM74),ABS(BM75),ABS(BM76),ABS(BM77))&lt;=2,"OK","Vurdering"))</f>
        <v>-</v>
      </c>
      <c r="BO80" s="618"/>
      <c r="BQ80" s="95"/>
      <c r="BR80" s="96"/>
      <c r="BS80" s="96"/>
      <c r="BT80" s="96"/>
      <c r="BU80" s="643"/>
      <c r="BV80" s="644"/>
      <c r="BW80" s="644"/>
      <c r="BX80" s="644"/>
      <c r="BY80" s="644"/>
      <c r="BZ80" s="645"/>
      <c r="CA80" s="651" t="s">
        <v>281</v>
      </c>
      <c r="CB80" s="652"/>
      <c r="CC80" s="652"/>
      <c r="CD80" s="653"/>
      <c r="CE80" s="617" t="str">
        <f>IF(CD74="-","-",IF(MAX(ABS(CD74),ABS(CD75),ABS(CD76),ABS(CD77))&lt;=2,"OK","Vurdering"))</f>
        <v>-</v>
      </c>
      <c r="CF80" s="618"/>
      <c r="CH80" s="95"/>
      <c r="CI80" s="96"/>
      <c r="CJ80" s="96"/>
      <c r="CK80" s="96"/>
      <c r="CL80" s="643"/>
      <c r="CM80" s="644"/>
      <c r="CN80" s="644"/>
      <c r="CO80" s="644"/>
      <c r="CP80" s="644"/>
      <c r="CQ80" s="645"/>
      <c r="CR80" s="651" t="s">
        <v>281</v>
      </c>
      <c r="CS80" s="652"/>
      <c r="CT80" s="652"/>
      <c r="CU80" s="653"/>
      <c r="CV80" s="617" t="str">
        <f>IF(CU74="-","-",IF(MAX(ABS(CU74),ABS(CU75),ABS(CU76),ABS(CU77))&lt;=2,"OK","Vurdering"))</f>
        <v>-</v>
      </c>
      <c r="CW80" s="618"/>
      <c r="CY80" s="95"/>
      <c r="CZ80" s="96"/>
      <c r="DA80" s="96"/>
      <c r="DB80" s="96"/>
      <c r="DC80" s="643"/>
      <c r="DD80" s="644"/>
      <c r="DE80" s="644"/>
      <c r="DF80" s="644"/>
      <c r="DG80" s="644"/>
      <c r="DH80" s="645"/>
      <c r="DI80" s="651" t="s">
        <v>281</v>
      </c>
      <c r="DJ80" s="652"/>
      <c r="DK80" s="652"/>
      <c r="DL80" s="653"/>
      <c r="DM80" s="617" t="str">
        <f>IF(DL74="-","-",IF(MAX(ABS(DL74),ABS(DL75),ABS(DL76),ABS(DL77))&lt;=2,"OK","Vurdering"))</f>
        <v>-</v>
      </c>
      <c r="DN80" s="618"/>
      <c r="DP80" s="95"/>
      <c r="DQ80" s="96"/>
      <c r="DR80" s="96"/>
      <c r="DS80" s="96"/>
      <c r="DT80" s="643"/>
      <c r="DU80" s="644"/>
      <c r="DV80" s="644"/>
      <c r="DW80" s="644"/>
      <c r="DX80" s="644"/>
      <c r="DY80" s="645"/>
      <c r="DZ80" s="651" t="s">
        <v>281</v>
      </c>
      <c r="EA80" s="652"/>
      <c r="EB80" s="652"/>
      <c r="EC80" s="653"/>
      <c r="ED80" s="617" t="str">
        <f>IF(EC74="-","-",IF(MAX(ABS(EC74),ABS(EC75),ABS(EC76),ABS(EC77))&lt;=2,"OK","Vurdering"))</f>
        <v>-</v>
      </c>
      <c r="EE80" s="618"/>
      <c r="EG80" s="95"/>
      <c r="EH80" s="96"/>
      <c r="EI80" s="96"/>
      <c r="EJ80" s="96"/>
      <c r="EK80" s="643"/>
      <c r="EL80" s="644"/>
      <c r="EM80" s="644"/>
      <c r="EN80" s="644"/>
      <c r="EO80" s="644"/>
      <c r="EP80" s="645"/>
      <c r="EQ80" s="651" t="s">
        <v>281</v>
      </c>
      <c r="ER80" s="652"/>
      <c r="ES80" s="652"/>
      <c r="ET80" s="653"/>
      <c r="EU80" s="617" t="str">
        <f>IF(ET74="-","-",IF(MAX(ABS(ET74),ABS(ET75),ABS(ET76),ABS(ET77))&lt;=2,"OK","Vurdering"))</f>
        <v>-</v>
      </c>
      <c r="EV80" s="618"/>
      <c r="EX80" s="95"/>
      <c r="EY80" s="96"/>
      <c r="EZ80" s="96"/>
      <c r="FA80" s="96"/>
      <c r="FB80" s="643"/>
      <c r="FC80" s="644"/>
      <c r="FD80" s="644"/>
      <c r="FE80" s="644"/>
      <c r="FF80" s="644"/>
      <c r="FG80" s="645"/>
      <c r="FH80" s="651" t="s">
        <v>281</v>
      </c>
      <c r="FI80" s="652"/>
      <c r="FJ80" s="652"/>
      <c r="FK80" s="653"/>
      <c r="FL80" s="617" t="str">
        <f>IF(FK74="-","-",IF(MAX(ABS(FK74),ABS(FK75),ABS(FK76),ABS(FK77))&lt;=2,"OK","Vurdering"))</f>
        <v>-</v>
      </c>
      <c r="FM80" s="618"/>
    </row>
    <row r="81" spans="1:169" ht="15" customHeight="1">
      <c r="A81" s="95"/>
      <c r="B81" s="96"/>
      <c r="C81" s="96"/>
      <c r="D81" s="96"/>
      <c r="E81" s="643"/>
      <c r="F81" s="644"/>
      <c r="G81" s="644"/>
      <c r="H81" s="644"/>
      <c r="I81" s="644"/>
      <c r="J81" s="645"/>
      <c r="K81" s="654"/>
      <c r="L81" s="655"/>
      <c r="M81" s="655"/>
      <c r="N81" s="656"/>
      <c r="O81" s="660"/>
      <c r="P81" s="661"/>
      <c r="R81" s="95"/>
      <c r="S81" s="96"/>
      <c r="T81" s="96"/>
      <c r="U81" s="96"/>
      <c r="V81" s="643"/>
      <c r="W81" s="644"/>
      <c r="X81" s="644"/>
      <c r="Y81" s="644"/>
      <c r="Z81" s="644"/>
      <c r="AA81" s="645"/>
      <c r="AB81" s="654"/>
      <c r="AC81" s="655"/>
      <c r="AD81" s="655"/>
      <c r="AE81" s="656"/>
      <c r="AF81" s="660"/>
      <c r="AG81" s="661"/>
      <c r="AI81" s="95"/>
      <c r="AJ81" s="96"/>
      <c r="AK81" s="96"/>
      <c r="AL81" s="96"/>
      <c r="AM81" s="643"/>
      <c r="AN81" s="644"/>
      <c r="AO81" s="644"/>
      <c r="AP81" s="644"/>
      <c r="AQ81" s="644"/>
      <c r="AR81" s="645"/>
      <c r="AS81" s="654"/>
      <c r="AT81" s="655"/>
      <c r="AU81" s="655"/>
      <c r="AV81" s="656"/>
      <c r="AW81" s="660"/>
      <c r="AX81" s="661"/>
      <c r="AZ81" s="95"/>
      <c r="BA81" s="96"/>
      <c r="BB81" s="96"/>
      <c r="BC81" s="96"/>
      <c r="BD81" s="643"/>
      <c r="BE81" s="644"/>
      <c r="BF81" s="644"/>
      <c r="BG81" s="644"/>
      <c r="BH81" s="644"/>
      <c r="BI81" s="645"/>
      <c r="BJ81" s="654"/>
      <c r="BK81" s="655"/>
      <c r="BL81" s="655"/>
      <c r="BM81" s="656"/>
      <c r="BN81" s="660"/>
      <c r="BO81" s="661"/>
      <c r="BQ81" s="95"/>
      <c r="BR81" s="96"/>
      <c r="BS81" s="96"/>
      <c r="BT81" s="96"/>
      <c r="BU81" s="643"/>
      <c r="BV81" s="644"/>
      <c r="BW81" s="644"/>
      <c r="BX81" s="644"/>
      <c r="BY81" s="644"/>
      <c r="BZ81" s="645"/>
      <c r="CA81" s="654"/>
      <c r="CB81" s="655"/>
      <c r="CC81" s="655"/>
      <c r="CD81" s="656"/>
      <c r="CE81" s="660"/>
      <c r="CF81" s="661"/>
      <c r="CH81" s="95"/>
      <c r="CI81" s="96"/>
      <c r="CJ81" s="96"/>
      <c r="CK81" s="96"/>
      <c r="CL81" s="643"/>
      <c r="CM81" s="644"/>
      <c r="CN81" s="644"/>
      <c r="CO81" s="644"/>
      <c r="CP81" s="644"/>
      <c r="CQ81" s="645"/>
      <c r="CR81" s="654"/>
      <c r="CS81" s="655"/>
      <c r="CT81" s="655"/>
      <c r="CU81" s="656"/>
      <c r="CV81" s="660"/>
      <c r="CW81" s="661"/>
      <c r="CY81" s="95"/>
      <c r="CZ81" s="96"/>
      <c r="DA81" s="96"/>
      <c r="DB81" s="96"/>
      <c r="DC81" s="643"/>
      <c r="DD81" s="644"/>
      <c r="DE81" s="644"/>
      <c r="DF81" s="644"/>
      <c r="DG81" s="644"/>
      <c r="DH81" s="645"/>
      <c r="DI81" s="654"/>
      <c r="DJ81" s="655"/>
      <c r="DK81" s="655"/>
      <c r="DL81" s="656"/>
      <c r="DM81" s="660"/>
      <c r="DN81" s="661"/>
      <c r="DP81" s="95"/>
      <c r="DQ81" s="96"/>
      <c r="DR81" s="96"/>
      <c r="DS81" s="96"/>
      <c r="DT81" s="643"/>
      <c r="DU81" s="644"/>
      <c r="DV81" s="644"/>
      <c r="DW81" s="644"/>
      <c r="DX81" s="644"/>
      <c r="DY81" s="645"/>
      <c r="DZ81" s="654"/>
      <c r="EA81" s="655"/>
      <c r="EB81" s="655"/>
      <c r="EC81" s="656"/>
      <c r="ED81" s="660"/>
      <c r="EE81" s="661"/>
      <c r="EG81" s="95"/>
      <c r="EH81" s="96"/>
      <c r="EI81" s="96"/>
      <c r="EJ81" s="96"/>
      <c r="EK81" s="643"/>
      <c r="EL81" s="644"/>
      <c r="EM81" s="644"/>
      <c r="EN81" s="644"/>
      <c r="EO81" s="644"/>
      <c r="EP81" s="645"/>
      <c r="EQ81" s="654"/>
      <c r="ER81" s="655"/>
      <c r="ES81" s="655"/>
      <c r="ET81" s="656"/>
      <c r="EU81" s="660"/>
      <c r="EV81" s="661"/>
      <c r="EX81" s="95"/>
      <c r="EY81" s="96"/>
      <c r="EZ81" s="96"/>
      <c r="FA81" s="96"/>
      <c r="FB81" s="643"/>
      <c r="FC81" s="644"/>
      <c r="FD81" s="644"/>
      <c r="FE81" s="644"/>
      <c r="FF81" s="644"/>
      <c r="FG81" s="645"/>
      <c r="FH81" s="654"/>
      <c r="FI81" s="655"/>
      <c r="FJ81" s="655"/>
      <c r="FK81" s="656"/>
      <c r="FL81" s="660"/>
      <c r="FM81" s="661"/>
    </row>
    <row r="82" spans="1:169" ht="15" customHeight="1">
      <c r="A82" s="95"/>
      <c r="B82" s="96"/>
      <c r="C82" s="96"/>
      <c r="D82" s="96"/>
      <c r="E82" s="646"/>
      <c r="F82" s="647"/>
      <c r="G82" s="647"/>
      <c r="H82" s="647"/>
      <c r="I82" s="647"/>
      <c r="J82" s="648"/>
      <c r="K82" s="657"/>
      <c r="L82" s="658"/>
      <c r="M82" s="658"/>
      <c r="N82" s="659"/>
      <c r="O82" s="662"/>
      <c r="P82" s="663"/>
      <c r="R82" s="95"/>
      <c r="S82" s="96"/>
      <c r="T82" s="96"/>
      <c r="U82" s="96"/>
      <c r="V82" s="646"/>
      <c r="W82" s="647"/>
      <c r="X82" s="647"/>
      <c r="Y82" s="647"/>
      <c r="Z82" s="647"/>
      <c r="AA82" s="648"/>
      <c r="AB82" s="657"/>
      <c r="AC82" s="658"/>
      <c r="AD82" s="658"/>
      <c r="AE82" s="659"/>
      <c r="AF82" s="662"/>
      <c r="AG82" s="663"/>
      <c r="AI82" s="95"/>
      <c r="AJ82" s="96"/>
      <c r="AK82" s="96"/>
      <c r="AL82" s="96"/>
      <c r="AM82" s="646"/>
      <c r="AN82" s="647"/>
      <c r="AO82" s="647"/>
      <c r="AP82" s="647"/>
      <c r="AQ82" s="647"/>
      <c r="AR82" s="648"/>
      <c r="AS82" s="657"/>
      <c r="AT82" s="658"/>
      <c r="AU82" s="658"/>
      <c r="AV82" s="659"/>
      <c r="AW82" s="662"/>
      <c r="AX82" s="663"/>
      <c r="AZ82" s="95"/>
      <c r="BA82" s="96"/>
      <c r="BB82" s="96"/>
      <c r="BC82" s="96"/>
      <c r="BD82" s="646"/>
      <c r="BE82" s="647"/>
      <c r="BF82" s="647"/>
      <c r="BG82" s="647"/>
      <c r="BH82" s="647"/>
      <c r="BI82" s="648"/>
      <c r="BJ82" s="657"/>
      <c r="BK82" s="658"/>
      <c r="BL82" s="658"/>
      <c r="BM82" s="659"/>
      <c r="BN82" s="662"/>
      <c r="BO82" s="663"/>
      <c r="BQ82" s="95"/>
      <c r="BR82" s="96"/>
      <c r="BS82" s="96"/>
      <c r="BT82" s="96"/>
      <c r="BU82" s="646"/>
      <c r="BV82" s="647"/>
      <c r="BW82" s="647"/>
      <c r="BX82" s="647"/>
      <c r="BY82" s="647"/>
      <c r="BZ82" s="648"/>
      <c r="CA82" s="657"/>
      <c r="CB82" s="658"/>
      <c r="CC82" s="658"/>
      <c r="CD82" s="659"/>
      <c r="CE82" s="662"/>
      <c r="CF82" s="663"/>
      <c r="CH82" s="95"/>
      <c r="CI82" s="96"/>
      <c r="CJ82" s="96"/>
      <c r="CK82" s="96"/>
      <c r="CL82" s="646"/>
      <c r="CM82" s="647"/>
      <c r="CN82" s="647"/>
      <c r="CO82" s="647"/>
      <c r="CP82" s="647"/>
      <c r="CQ82" s="648"/>
      <c r="CR82" s="657"/>
      <c r="CS82" s="658"/>
      <c r="CT82" s="658"/>
      <c r="CU82" s="659"/>
      <c r="CV82" s="662"/>
      <c r="CW82" s="663"/>
      <c r="CY82" s="95"/>
      <c r="CZ82" s="96"/>
      <c r="DA82" s="96"/>
      <c r="DB82" s="96"/>
      <c r="DC82" s="646"/>
      <c r="DD82" s="647"/>
      <c r="DE82" s="647"/>
      <c r="DF82" s="647"/>
      <c r="DG82" s="647"/>
      <c r="DH82" s="648"/>
      <c r="DI82" s="657"/>
      <c r="DJ82" s="658"/>
      <c r="DK82" s="658"/>
      <c r="DL82" s="659"/>
      <c r="DM82" s="662"/>
      <c r="DN82" s="663"/>
      <c r="DP82" s="95"/>
      <c r="DQ82" s="96"/>
      <c r="DR82" s="96"/>
      <c r="DS82" s="96"/>
      <c r="DT82" s="646"/>
      <c r="DU82" s="647"/>
      <c r="DV82" s="647"/>
      <c r="DW82" s="647"/>
      <c r="DX82" s="647"/>
      <c r="DY82" s="648"/>
      <c r="DZ82" s="657"/>
      <c r="EA82" s="658"/>
      <c r="EB82" s="658"/>
      <c r="EC82" s="659"/>
      <c r="ED82" s="662"/>
      <c r="EE82" s="663"/>
      <c r="EG82" s="95"/>
      <c r="EH82" s="96"/>
      <c r="EI82" s="96"/>
      <c r="EJ82" s="96"/>
      <c r="EK82" s="646"/>
      <c r="EL82" s="647"/>
      <c r="EM82" s="647"/>
      <c r="EN82" s="647"/>
      <c r="EO82" s="647"/>
      <c r="EP82" s="648"/>
      <c r="EQ82" s="657"/>
      <c r="ER82" s="658"/>
      <c r="ES82" s="658"/>
      <c r="ET82" s="659"/>
      <c r="EU82" s="662"/>
      <c r="EV82" s="663"/>
      <c r="EX82" s="95"/>
      <c r="EY82" s="96"/>
      <c r="EZ82" s="96"/>
      <c r="FA82" s="96"/>
      <c r="FB82" s="646"/>
      <c r="FC82" s="647"/>
      <c r="FD82" s="647"/>
      <c r="FE82" s="647"/>
      <c r="FF82" s="647"/>
      <c r="FG82" s="648"/>
      <c r="FH82" s="657"/>
      <c r="FI82" s="658"/>
      <c r="FJ82" s="658"/>
      <c r="FK82" s="659"/>
      <c r="FL82" s="662"/>
      <c r="FM82" s="663"/>
    </row>
    <row r="83" spans="1:169" ht="15" customHeight="1">
      <c r="A83" s="97"/>
      <c r="B83" s="98"/>
      <c r="C83" s="98"/>
      <c r="D83" s="98"/>
      <c r="E83" s="611" t="s">
        <v>278</v>
      </c>
      <c r="F83" s="612"/>
      <c r="G83" s="612"/>
      <c r="H83" s="613"/>
      <c r="I83" s="617" t="str">
        <f>IF(E87="Nej","-",IF(J78="-","-",IF(J78&lt;=E85,"OK","IKKE OK")))</f>
        <v>-</v>
      </c>
      <c r="J83" s="618"/>
      <c r="K83" s="611" t="s">
        <v>278</v>
      </c>
      <c r="L83" s="612"/>
      <c r="M83" s="612"/>
      <c r="N83" s="613"/>
      <c r="O83" s="617" t="str">
        <f>IF(M78="-","-",IF(M78&lt;=E85,"OK","Vurdering"))</f>
        <v>-</v>
      </c>
      <c r="P83" s="618"/>
      <c r="R83" s="97"/>
      <c r="S83" s="98"/>
      <c r="T83" s="98"/>
      <c r="U83" s="98"/>
      <c r="V83" s="611" t="s">
        <v>278</v>
      </c>
      <c r="W83" s="612"/>
      <c r="X83" s="612"/>
      <c r="Y83" s="613"/>
      <c r="Z83" s="617" t="str">
        <f>IF(V87="Nej","-",IF(AA78="-","-",IF(AA78&lt;=V85,"OK","IKKE OK")))</f>
        <v>-</v>
      </c>
      <c r="AA83" s="618"/>
      <c r="AB83" s="611" t="s">
        <v>278</v>
      </c>
      <c r="AC83" s="612"/>
      <c r="AD83" s="612"/>
      <c r="AE83" s="613"/>
      <c r="AF83" s="617" t="str">
        <f>IF(AD78="-","-",IF(AD78&lt;=V85,"OK","Vurdering"))</f>
        <v>-</v>
      </c>
      <c r="AG83" s="618"/>
      <c r="AI83" s="97"/>
      <c r="AJ83" s="98"/>
      <c r="AK83" s="98"/>
      <c r="AL83" s="98"/>
      <c r="AM83" s="611" t="s">
        <v>278</v>
      </c>
      <c r="AN83" s="612"/>
      <c r="AO83" s="612"/>
      <c r="AP83" s="613"/>
      <c r="AQ83" s="617" t="str">
        <f>IF(AM87="Nej","-",IF(AR78="-","-",IF(AR78&lt;=AM85,"OK","IKKE OK")))</f>
        <v>-</v>
      </c>
      <c r="AR83" s="618"/>
      <c r="AS83" s="611" t="s">
        <v>278</v>
      </c>
      <c r="AT83" s="612"/>
      <c r="AU83" s="612"/>
      <c r="AV83" s="613"/>
      <c r="AW83" s="617" t="str">
        <f>IF(AU78="-","-",IF(AU78&lt;=AM85,"OK","Vurdering"))</f>
        <v>-</v>
      </c>
      <c r="AX83" s="618"/>
      <c r="AZ83" s="97"/>
      <c r="BA83" s="98"/>
      <c r="BB83" s="98"/>
      <c r="BC83" s="98"/>
      <c r="BD83" s="611" t="s">
        <v>278</v>
      </c>
      <c r="BE83" s="612"/>
      <c r="BF83" s="612"/>
      <c r="BG83" s="613"/>
      <c r="BH83" s="617" t="str">
        <f>IF(BD87="Nej","-",IF(BI78="-","-",IF(BI78&lt;=BD85,"OK","IKKE OK")))</f>
        <v>-</v>
      </c>
      <c r="BI83" s="618"/>
      <c r="BJ83" s="611" t="s">
        <v>278</v>
      </c>
      <c r="BK83" s="612"/>
      <c r="BL83" s="612"/>
      <c r="BM83" s="613"/>
      <c r="BN83" s="617" t="str">
        <f>IF(BL78="-","-",IF(BL78&lt;=BD85,"OK","Vurdering"))</f>
        <v>-</v>
      </c>
      <c r="BO83" s="618"/>
      <c r="BQ83" s="97"/>
      <c r="BR83" s="98"/>
      <c r="BS83" s="98"/>
      <c r="BT83" s="98"/>
      <c r="BU83" s="611" t="s">
        <v>278</v>
      </c>
      <c r="BV83" s="612"/>
      <c r="BW83" s="612"/>
      <c r="BX83" s="613"/>
      <c r="BY83" s="617" t="str">
        <f>IF(BU87="Nej","-",IF(BZ78="-","-",IF(BZ78&lt;=BU85,"OK","IKKE OK")))</f>
        <v>-</v>
      </c>
      <c r="BZ83" s="618"/>
      <c r="CA83" s="611" t="s">
        <v>278</v>
      </c>
      <c r="CB83" s="612"/>
      <c r="CC83" s="612"/>
      <c r="CD83" s="613"/>
      <c r="CE83" s="617" t="str">
        <f>IF(CC78="-","-",IF(CC78&lt;=BU85,"OK","Vurdering"))</f>
        <v>-</v>
      </c>
      <c r="CF83" s="618"/>
      <c r="CH83" s="97"/>
      <c r="CI83" s="98"/>
      <c r="CJ83" s="98"/>
      <c r="CK83" s="98"/>
      <c r="CL83" s="611" t="s">
        <v>278</v>
      </c>
      <c r="CM83" s="612"/>
      <c r="CN83" s="612"/>
      <c r="CO83" s="613"/>
      <c r="CP83" s="617" t="str">
        <f>IF(CL87="Nej","-",IF(CQ78="-","-",IF(CQ78&lt;=CL85,"OK","IKKE OK")))</f>
        <v>-</v>
      </c>
      <c r="CQ83" s="618"/>
      <c r="CR83" s="611" t="s">
        <v>278</v>
      </c>
      <c r="CS83" s="612"/>
      <c r="CT83" s="612"/>
      <c r="CU83" s="613"/>
      <c r="CV83" s="617" t="str">
        <f>IF(CT78="-","-",IF(CT78&lt;=CL85,"OK","Vurdering"))</f>
        <v>-</v>
      </c>
      <c r="CW83" s="618"/>
      <c r="CY83" s="97"/>
      <c r="CZ83" s="98"/>
      <c r="DA83" s="98"/>
      <c r="DB83" s="98"/>
      <c r="DC83" s="611" t="s">
        <v>278</v>
      </c>
      <c r="DD83" s="612"/>
      <c r="DE83" s="612"/>
      <c r="DF83" s="613"/>
      <c r="DG83" s="617" t="str">
        <f>IF(DC87="Nej","-",IF(DH78="-","-",IF(DH78&lt;=DC85,"OK","IKKE OK")))</f>
        <v>-</v>
      </c>
      <c r="DH83" s="618"/>
      <c r="DI83" s="611" t="s">
        <v>278</v>
      </c>
      <c r="DJ83" s="612"/>
      <c r="DK83" s="612"/>
      <c r="DL83" s="613"/>
      <c r="DM83" s="617" t="str">
        <f>IF(DK78="-","-",IF(DK78&lt;=DC85,"OK","Vurdering"))</f>
        <v>-</v>
      </c>
      <c r="DN83" s="618"/>
      <c r="DP83" s="97"/>
      <c r="DQ83" s="98"/>
      <c r="DR83" s="98"/>
      <c r="DS83" s="98"/>
      <c r="DT83" s="611" t="s">
        <v>278</v>
      </c>
      <c r="DU83" s="612"/>
      <c r="DV83" s="612"/>
      <c r="DW83" s="613"/>
      <c r="DX83" s="617" t="str">
        <f>IF(DT87="Nej","-",IF(DY78="-","-",IF(DY78&lt;=DT85,"OK","IKKE OK")))</f>
        <v>-</v>
      </c>
      <c r="DY83" s="618"/>
      <c r="DZ83" s="611" t="s">
        <v>278</v>
      </c>
      <c r="EA83" s="612"/>
      <c r="EB83" s="612"/>
      <c r="EC83" s="613"/>
      <c r="ED83" s="617" t="str">
        <f>IF(EB78="-","-",IF(EB78&lt;=DT85,"OK","Vurdering"))</f>
        <v>-</v>
      </c>
      <c r="EE83" s="618"/>
      <c r="EG83" s="97"/>
      <c r="EH83" s="98"/>
      <c r="EI83" s="98"/>
      <c r="EJ83" s="98"/>
      <c r="EK83" s="611" t="s">
        <v>278</v>
      </c>
      <c r="EL83" s="612"/>
      <c r="EM83" s="612"/>
      <c r="EN83" s="613"/>
      <c r="EO83" s="617" t="str">
        <f>IF(EK87="Nej","-",IF(EP78="-","-",IF(EP78&lt;=EK85,"OK","IKKE OK")))</f>
        <v>-</v>
      </c>
      <c r="EP83" s="618"/>
      <c r="EQ83" s="611" t="s">
        <v>278</v>
      </c>
      <c r="ER83" s="612"/>
      <c r="ES83" s="612"/>
      <c r="ET83" s="613"/>
      <c r="EU83" s="617" t="str">
        <f>IF(ES78="-","-",IF(ES78&lt;=EK85,"OK","Vurdering"))</f>
        <v>-</v>
      </c>
      <c r="EV83" s="618"/>
      <c r="EX83" s="97"/>
      <c r="EY83" s="98"/>
      <c r="EZ83" s="98"/>
      <c r="FA83" s="98"/>
      <c r="FB83" s="611" t="s">
        <v>278</v>
      </c>
      <c r="FC83" s="612"/>
      <c r="FD83" s="612"/>
      <c r="FE83" s="613"/>
      <c r="FF83" s="617" t="str">
        <f>IF(FB87="Nej","-",IF(FG78="-","-",IF(FG78&lt;=FB85,"OK","IKKE OK")))</f>
        <v>-</v>
      </c>
      <c r="FG83" s="618"/>
      <c r="FH83" s="611" t="s">
        <v>278</v>
      </c>
      <c r="FI83" s="612"/>
      <c r="FJ83" s="612"/>
      <c r="FK83" s="613"/>
      <c r="FL83" s="617" t="str">
        <f>IF(FJ78="-","-",IF(FJ78&lt;=FB85,"OK","Vurdering"))</f>
        <v>-</v>
      </c>
      <c r="FM83" s="618"/>
    </row>
    <row r="84" spans="1:169" ht="15" customHeight="1" thickBot="1">
      <c r="A84" s="97"/>
      <c r="B84" s="98"/>
      <c r="C84" s="98"/>
      <c r="D84" s="98"/>
      <c r="E84" s="614"/>
      <c r="F84" s="615"/>
      <c r="G84" s="615"/>
      <c r="H84" s="616"/>
      <c r="I84" s="619"/>
      <c r="J84" s="620"/>
      <c r="K84" s="614"/>
      <c r="L84" s="615"/>
      <c r="M84" s="615"/>
      <c r="N84" s="616"/>
      <c r="O84" s="619"/>
      <c r="P84" s="620"/>
      <c r="R84" s="97"/>
      <c r="S84" s="98"/>
      <c r="T84" s="98"/>
      <c r="U84" s="98"/>
      <c r="V84" s="614"/>
      <c r="W84" s="615"/>
      <c r="X84" s="615"/>
      <c r="Y84" s="616"/>
      <c r="Z84" s="619"/>
      <c r="AA84" s="620"/>
      <c r="AB84" s="614"/>
      <c r="AC84" s="615"/>
      <c r="AD84" s="615"/>
      <c r="AE84" s="616"/>
      <c r="AF84" s="619"/>
      <c r="AG84" s="620"/>
      <c r="AI84" s="97"/>
      <c r="AJ84" s="98"/>
      <c r="AK84" s="98"/>
      <c r="AL84" s="98"/>
      <c r="AM84" s="614"/>
      <c r="AN84" s="615"/>
      <c r="AO84" s="615"/>
      <c r="AP84" s="616"/>
      <c r="AQ84" s="619"/>
      <c r="AR84" s="620"/>
      <c r="AS84" s="614"/>
      <c r="AT84" s="615"/>
      <c r="AU84" s="615"/>
      <c r="AV84" s="616"/>
      <c r="AW84" s="619"/>
      <c r="AX84" s="620"/>
      <c r="AZ84" s="97"/>
      <c r="BA84" s="98"/>
      <c r="BB84" s="98"/>
      <c r="BC84" s="98"/>
      <c r="BD84" s="614"/>
      <c r="BE84" s="615"/>
      <c r="BF84" s="615"/>
      <c r="BG84" s="616"/>
      <c r="BH84" s="619"/>
      <c r="BI84" s="620"/>
      <c r="BJ84" s="614"/>
      <c r="BK84" s="615"/>
      <c r="BL84" s="615"/>
      <c r="BM84" s="616"/>
      <c r="BN84" s="619"/>
      <c r="BO84" s="620"/>
      <c r="BQ84" s="97"/>
      <c r="BR84" s="98"/>
      <c r="BS84" s="98"/>
      <c r="BT84" s="98"/>
      <c r="BU84" s="614"/>
      <c r="BV84" s="615"/>
      <c r="BW84" s="615"/>
      <c r="BX84" s="616"/>
      <c r="BY84" s="619"/>
      <c r="BZ84" s="620"/>
      <c r="CA84" s="614"/>
      <c r="CB84" s="615"/>
      <c r="CC84" s="615"/>
      <c r="CD84" s="616"/>
      <c r="CE84" s="619"/>
      <c r="CF84" s="620"/>
      <c r="CH84" s="97"/>
      <c r="CI84" s="98"/>
      <c r="CJ84" s="98"/>
      <c r="CK84" s="98"/>
      <c r="CL84" s="614"/>
      <c r="CM84" s="615"/>
      <c r="CN84" s="615"/>
      <c r="CO84" s="616"/>
      <c r="CP84" s="619"/>
      <c r="CQ84" s="620"/>
      <c r="CR84" s="614"/>
      <c r="CS84" s="615"/>
      <c r="CT84" s="615"/>
      <c r="CU84" s="616"/>
      <c r="CV84" s="619"/>
      <c r="CW84" s="620"/>
      <c r="CY84" s="97"/>
      <c r="CZ84" s="98"/>
      <c r="DA84" s="98"/>
      <c r="DB84" s="98"/>
      <c r="DC84" s="614"/>
      <c r="DD84" s="615"/>
      <c r="DE84" s="615"/>
      <c r="DF84" s="616"/>
      <c r="DG84" s="619"/>
      <c r="DH84" s="620"/>
      <c r="DI84" s="614"/>
      <c r="DJ84" s="615"/>
      <c r="DK84" s="615"/>
      <c r="DL84" s="616"/>
      <c r="DM84" s="619"/>
      <c r="DN84" s="620"/>
      <c r="DP84" s="97"/>
      <c r="DQ84" s="98"/>
      <c r="DR84" s="98"/>
      <c r="DS84" s="98"/>
      <c r="DT84" s="614"/>
      <c r="DU84" s="615"/>
      <c r="DV84" s="615"/>
      <c r="DW84" s="616"/>
      <c r="DX84" s="619"/>
      <c r="DY84" s="620"/>
      <c r="DZ84" s="614"/>
      <c r="EA84" s="615"/>
      <c r="EB84" s="615"/>
      <c r="EC84" s="616"/>
      <c r="ED84" s="619"/>
      <c r="EE84" s="620"/>
      <c r="EG84" s="97"/>
      <c r="EH84" s="98"/>
      <c r="EI84" s="98"/>
      <c r="EJ84" s="98"/>
      <c r="EK84" s="614"/>
      <c r="EL84" s="615"/>
      <c r="EM84" s="615"/>
      <c r="EN84" s="616"/>
      <c r="EO84" s="619"/>
      <c r="EP84" s="620"/>
      <c r="EQ84" s="614"/>
      <c r="ER84" s="615"/>
      <c r="ES84" s="615"/>
      <c r="ET84" s="616"/>
      <c r="EU84" s="619"/>
      <c r="EV84" s="620"/>
      <c r="EX84" s="97"/>
      <c r="EY84" s="98"/>
      <c r="EZ84" s="98"/>
      <c r="FA84" s="98"/>
      <c r="FB84" s="614"/>
      <c r="FC84" s="615"/>
      <c r="FD84" s="615"/>
      <c r="FE84" s="616"/>
      <c r="FF84" s="619"/>
      <c r="FG84" s="620"/>
      <c r="FH84" s="614"/>
      <c r="FI84" s="615"/>
      <c r="FJ84" s="615"/>
      <c r="FK84" s="616"/>
      <c r="FL84" s="619"/>
      <c r="FM84" s="620"/>
    </row>
    <row r="85" spans="1:169" ht="15" customHeight="1">
      <c r="A85" s="621" t="s">
        <v>276</v>
      </c>
      <c r="B85" s="622"/>
      <c r="C85" s="622"/>
      <c r="D85" s="623"/>
      <c r="E85" s="626">
        <v>4</v>
      </c>
      <c r="F85" s="628" t="s">
        <v>93</v>
      </c>
      <c r="G85" s="630"/>
      <c r="H85" s="630"/>
      <c r="I85" s="630"/>
      <c r="J85" s="630"/>
      <c r="K85" s="630"/>
      <c r="L85" s="630"/>
      <c r="M85" s="630"/>
      <c r="N85" s="630"/>
      <c r="O85" s="630"/>
      <c r="P85" s="631"/>
      <c r="R85" s="621" t="s">
        <v>276</v>
      </c>
      <c r="S85" s="622"/>
      <c r="T85" s="622"/>
      <c r="U85" s="623"/>
      <c r="V85" s="626">
        <v>4</v>
      </c>
      <c r="W85" s="628" t="s">
        <v>93</v>
      </c>
      <c r="X85" s="630"/>
      <c r="Y85" s="630"/>
      <c r="Z85" s="630"/>
      <c r="AA85" s="630"/>
      <c r="AB85" s="630"/>
      <c r="AC85" s="630"/>
      <c r="AD85" s="630"/>
      <c r="AE85" s="630"/>
      <c r="AF85" s="630"/>
      <c r="AG85" s="631"/>
      <c r="AI85" s="621" t="s">
        <v>276</v>
      </c>
      <c r="AJ85" s="622"/>
      <c r="AK85" s="622"/>
      <c r="AL85" s="623"/>
      <c r="AM85" s="626">
        <v>4</v>
      </c>
      <c r="AN85" s="628" t="s">
        <v>93</v>
      </c>
      <c r="AO85" s="630"/>
      <c r="AP85" s="630"/>
      <c r="AQ85" s="630"/>
      <c r="AR85" s="630"/>
      <c r="AS85" s="630"/>
      <c r="AT85" s="630"/>
      <c r="AU85" s="630"/>
      <c r="AV85" s="630"/>
      <c r="AW85" s="630"/>
      <c r="AX85" s="631"/>
      <c r="AZ85" s="621" t="s">
        <v>276</v>
      </c>
      <c r="BA85" s="622"/>
      <c r="BB85" s="622"/>
      <c r="BC85" s="623"/>
      <c r="BD85" s="626">
        <v>4</v>
      </c>
      <c r="BE85" s="628" t="s">
        <v>93</v>
      </c>
      <c r="BF85" s="630"/>
      <c r="BG85" s="630"/>
      <c r="BH85" s="630"/>
      <c r="BI85" s="630"/>
      <c r="BJ85" s="630"/>
      <c r="BK85" s="630"/>
      <c r="BL85" s="630"/>
      <c r="BM85" s="630"/>
      <c r="BN85" s="630"/>
      <c r="BO85" s="631"/>
      <c r="BQ85" s="621" t="s">
        <v>276</v>
      </c>
      <c r="BR85" s="622"/>
      <c r="BS85" s="622"/>
      <c r="BT85" s="623"/>
      <c r="BU85" s="626">
        <v>4</v>
      </c>
      <c r="BV85" s="628" t="s">
        <v>93</v>
      </c>
      <c r="BW85" s="630"/>
      <c r="BX85" s="630"/>
      <c r="BY85" s="630"/>
      <c r="BZ85" s="630"/>
      <c r="CA85" s="630"/>
      <c r="CB85" s="630"/>
      <c r="CC85" s="630"/>
      <c r="CD85" s="630"/>
      <c r="CE85" s="630"/>
      <c r="CF85" s="631"/>
      <c r="CH85" s="621" t="s">
        <v>276</v>
      </c>
      <c r="CI85" s="622"/>
      <c r="CJ85" s="622"/>
      <c r="CK85" s="623"/>
      <c r="CL85" s="626">
        <v>4</v>
      </c>
      <c r="CM85" s="628" t="s">
        <v>93</v>
      </c>
      <c r="CN85" s="630"/>
      <c r="CO85" s="630"/>
      <c r="CP85" s="630"/>
      <c r="CQ85" s="630"/>
      <c r="CR85" s="630"/>
      <c r="CS85" s="630"/>
      <c r="CT85" s="630"/>
      <c r="CU85" s="630"/>
      <c r="CV85" s="630"/>
      <c r="CW85" s="631"/>
      <c r="CY85" s="621" t="s">
        <v>276</v>
      </c>
      <c r="CZ85" s="622"/>
      <c r="DA85" s="622"/>
      <c r="DB85" s="623"/>
      <c r="DC85" s="626">
        <v>4</v>
      </c>
      <c r="DD85" s="628" t="s">
        <v>93</v>
      </c>
      <c r="DE85" s="630"/>
      <c r="DF85" s="630"/>
      <c r="DG85" s="630"/>
      <c r="DH85" s="630"/>
      <c r="DI85" s="630"/>
      <c r="DJ85" s="630"/>
      <c r="DK85" s="630"/>
      <c r="DL85" s="630"/>
      <c r="DM85" s="630"/>
      <c r="DN85" s="631"/>
      <c r="DP85" s="621" t="s">
        <v>276</v>
      </c>
      <c r="DQ85" s="622"/>
      <c r="DR85" s="622"/>
      <c r="DS85" s="623"/>
      <c r="DT85" s="626">
        <v>4</v>
      </c>
      <c r="DU85" s="628" t="s">
        <v>93</v>
      </c>
      <c r="DV85" s="630"/>
      <c r="DW85" s="630"/>
      <c r="DX85" s="630"/>
      <c r="DY85" s="630"/>
      <c r="DZ85" s="630"/>
      <c r="EA85" s="630"/>
      <c r="EB85" s="630"/>
      <c r="EC85" s="630"/>
      <c r="ED85" s="630"/>
      <c r="EE85" s="631"/>
      <c r="EG85" s="621" t="s">
        <v>276</v>
      </c>
      <c r="EH85" s="622"/>
      <c r="EI85" s="622"/>
      <c r="EJ85" s="623"/>
      <c r="EK85" s="626">
        <v>4</v>
      </c>
      <c r="EL85" s="628" t="s">
        <v>93</v>
      </c>
      <c r="EM85" s="630"/>
      <c r="EN85" s="630"/>
      <c r="EO85" s="630"/>
      <c r="EP85" s="630"/>
      <c r="EQ85" s="630"/>
      <c r="ER85" s="630"/>
      <c r="ES85" s="630"/>
      <c r="ET85" s="630"/>
      <c r="EU85" s="630"/>
      <c r="EV85" s="631"/>
      <c r="EX85" s="621" t="s">
        <v>276</v>
      </c>
      <c r="EY85" s="622"/>
      <c r="EZ85" s="622"/>
      <c r="FA85" s="623"/>
      <c r="FB85" s="626">
        <v>4</v>
      </c>
      <c r="FC85" s="628" t="s">
        <v>93</v>
      </c>
      <c r="FD85" s="630"/>
      <c r="FE85" s="630"/>
      <c r="FF85" s="630"/>
      <c r="FG85" s="630"/>
      <c r="FH85" s="630"/>
      <c r="FI85" s="630"/>
      <c r="FJ85" s="630"/>
      <c r="FK85" s="630"/>
      <c r="FL85" s="630"/>
      <c r="FM85" s="631"/>
    </row>
    <row r="86" spans="1:169" ht="15" customHeight="1" thickBot="1">
      <c r="A86" s="624"/>
      <c r="B86" s="625"/>
      <c r="C86" s="625"/>
      <c r="D86" s="385"/>
      <c r="E86" s="627"/>
      <c r="F86" s="629"/>
      <c r="G86" s="632"/>
      <c r="H86" s="632"/>
      <c r="I86" s="632"/>
      <c r="J86" s="632"/>
      <c r="K86" s="632"/>
      <c r="L86" s="632"/>
      <c r="M86" s="632"/>
      <c r="N86" s="632"/>
      <c r="O86" s="632"/>
      <c r="P86" s="633"/>
      <c r="R86" s="624"/>
      <c r="S86" s="625"/>
      <c r="T86" s="625"/>
      <c r="U86" s="385"/>
      <c r="V86" s="627"/>
      <c r="W86" s="629"/>
      <c r="X86" s="632"/>
      <c r="Y86" s="632"/>
      <c r="Z86" s="632"/>
      <c r="AA86" s="632"/>
      <c r="AB86" s="632"/>
      <c r="AC86" s="632"/>
      <c r="AD86" s="632"/>
      <c r="AE86" s="632"/>
      <c r="AF86" s="632"/>
      <c r="AG86" s="633"/>
      <c r="AI86" s="624"/>
      <c r="AJ86" s="625"/>
      <c r="AK86" s="625"/>
      <c r="AL86" s="385"/>
      <c r="AM86" s="627"/>
      <c r="AN86" s="629"/>
      <c r="AO86" s="632"/>
      <c r="AP86" s="632"/>
      <c r="AQ86" s="632"/>
      <c r="AR86" s="632"/>
      <c r="AS86" s="632"/>
      <c r="AT86" s="632"/>
      <c r="AU86" s="632"/>
      <c r="AV86" s="632"/>
      <c r="AW86" s="632"/>
      <c r="AX86" s="633"/>
      <c r="AZ86" s="624"/>
      <c r="BA86" s="625"/>
      <c r="BB86" s="625"/>
      <c r="BC86" s="385"/>
      <c r="BD86" s="627"/>
      <c r="BE86" s="629"/>
      <c r="BF86" s="632"/>
      <c r="BG86" s="632"/>
      <c r="BH86" s="632"/>
      <c r="BI86" s="632"/>
      <c r="BJ86" s="632"/>
      <c r="BK86" s="632"/>
      <c r="BL86" s="632"/>
      <c r="BM86" s="632"/>
      <c r="BN86" s="632"/>
      <c r="BO86" s="633"/>
      <c r="BQ86" s="624"/>
      <c r="BR86" s="625"/>
      <c r="BS86" s="625"/>
      <c r="BT86" s="385"/>
      <c r="BU86" s="627"/>
      <c r="BV86" s="629"/>
      <c r="BW86" s="632"/>
      <c r="BX86" s="632"/>
      <c r="BY86" s="632"/>
      <c r="BZ86" s="632"/>
      <c r="CA86" s="632"/>
      <c r="CB86" s="632"/>
      <c r="CC86" s="632"/>
      <c r="CD86" s="632"/>
      <c r="CE86" s="632"/>
      <c r="CF86" s="633"/>
      <c r="CH86" s="624"/>
      <c r="CI86" s="625"/>
      <c r="CJ86" s="625"/>
      <c r="CK86" s="385"/>
      <c r="CL86" s="627"/>
      <c r="CM86" s="629"/>
      <c r="CN86" s="632"/>
      <c r="CO86" s="632"/>
      <c r="CP86" s="632"/>
      <c r="CQ86" s="632"/>
      <c r="CR86" s="632"/>
      <c r="CS86" s="632"/>
      <c r="CT86" s="632"/>
      <c r="CU86" s="632"/>
      <c r="CV86" s="632"/>
      <c r="CW86" s="633"/>
      <c r="CY86" s="624"/>
      <c r="CZ86" s="625"/>
      <c r="DA86" s="625"/>
      <c r="DB86" s="385"/>
      <c r="DC86" s="627"/>
      <c r="DD86" s="629"/>
      <c r="DE86" s="632"/>
      <c r="DF86" s="632"/>
      <c r="DG86" s="632"/>
      <c r="DH86" s="632"/>
      <c r="DI86" s="632"/>
      <c r="DJ86" s="632"/>
      <c r="DK86" s="632"/>
      <c r="DL86" s="632"/>
      <c r="DM86" s="632"/>
      <c r="DN86" s="633"/>
      <c r="DP86" s="624"/>
      <c r="DQ86" s="625"/>
      <c r="DR86" s="625"/>
      <c r="DS86" s="385"/>
      <c r="DT86" s="627"/>
      <c r="DU86" s="629"/>
      <c r="DV86" s="632"/>
      <c r="DW86" s="632"/>
      <c r="DX86" s="632"/>
      <c r="DY86" s="632"/>
      <c r="DZ86" s="632"/>
      <c r="EA86" s="632"/>
      <c r="EB86" s="632"/>
      <c r="EC86" s="632"/>
      <c r="ED86" s="632"/>
      <c r="EE86" s="633"/>
      <c r="EG86" s="624"/>
      <c r="EH86" s="625"/>
      <c r="EI86" s="625"/>
      <c r="EJ86" s="385"/>
      <c r="EK86" s="627"/>
      <c r="EL86" s="629"/>
      <c r="EM86" s="632"/>
      <c r="EN86" s="632"/>
      <c r="EO86" s="632"/>
      <c r="EP86" s="632"/>
      <c r="EQ86" s="632"/>
      <c r="ER86" s="632"/>
      <c r="ES86" s="632"/>
      <c r="ET86" s="632"/>
      <c r="EU86" s="632"/>
      <c r="EV86" s="633"/>
      <c r="EX86" s="624"/>
      <c r="EY86" s="625"/>
      <c r="EZ86" s="625"/>
      <c r="FA86" s="385"/>
      <c r="FB86" s="627"/>
      <c r="FC86" s="629"/>
      <c r="FD86" s="632"/>
      <c r="FE86" s="632"/>
      <c r="FF86" s="632"/>
      <c r="FG86" s="632"/>
      <c r="FH86" s="632"/>
      <c r="FI86" s="632"/>
      <c r="FJ86" s="632"/>
      <c r="FK86" s="632"/>
      <c r="FL86" s="632"/>
      <c r="FM86" s="633"/>
    </row>
    <row r="87" spans="1:169" ht="15" customHeight="1">
      <c r="A87" s="599" t="str">
        <f>IF(E70="Baseline","Skal værdier for uniformitet indsat under Baseline evalueres (Ja/Nej)?","Skal værdier for uniformitet indsat under Modtagekontrol / Baseline evalueres (Ja/Nej)?")</f>
        <v>Skal værdier for uniformitet indsat under Modtagekontrol / Baseline evalueres (Ja/Nej)?</v>
      </c>
      <c r="B87" s="600"/>
      <c r="C87" s="600"/>
      <c r="D87" s="601"/>
      <c r="E87" s="605" t="s">
        <v>231</v>
      </c>
      <c r="F87" s="606"/>
      <c r="G87" s="607"/>
      <c r="H87" s="89"/>
      <c r="I87" s="89"/>
      <c r="J87" s="89"/>
      <c r="K87" s="90"/>
      <c r="L87" s="89"/>
      <c r="M87" s="89"/>
      <c r="N87" s="89"/>
      <c r="O87" s="89"/>
      <c r="P87" s="89"/>
      <c r="R87" s="599" t="str">
        <f>IF(V70="Baseline","Skal værdier for uniformitet indsat under Baseline evalueres (Ja/Nej)?","Skal værdier for uniformitet indsat under Modtagekontrol / Baseline evalueres (Ja/Nej)?")</f>
        <v>Skal værdier for uniformitet indsat under Modtagekontrol / Baseline evalueres (Ja/Nej)?</v>
      </c>
      <c r="S87" s="600"/>
      <c r="T87" s="600"/>
      <c r="U87" s="601"/>
      <c r="V87" s="605" t="s">
        <v>231</v>
      </c>
      <c r="W87" s="606"/>
      <c r="X87" s="607"/>
      <c r="Y87" s="89"/>
      <c r="Z87" s="89"/>
      <c r="AA87" s="89"/>
      <c r="AB87" s="90"/>
      <c r="AC87" s="89"/>
      <c r="AD87" s="89"/>
      <c r="AE87" s="89"/>
      <c r="AF87" s="89"/>
      <c r="AG87" s="89"/>
      <c r="AI87" s="599" t="str">
        <f>IF(AM70="Baseline","Skal værdier for uniformitet indsat under Baseline evalueres (Ja/Nej)?","Skal værdier for uniformitet indsat under Modtagekontrol / Baseline evalueres (Ja/Nej)?")</f>
        <v>Skal værdier for uniformitet indsat under Modtagekontrol / Baseline evalueres (Ja/Nej)?</v>
      </c>
      <c r="AJ87" s="600"/>
      <c r="AK87" s="600"/>
      <c r="AL87" s="601"/>
      <c r="AM87" s="605" t="s">
        <v>231</v>
      </c>
      <c r="AN87" s="606"/>
      <c r="AO87" s="607"/>
      <c r="AP87" s="89"/>
      <c r="AQ87" s="89"/>
      <c r="AR87" s="89"/>
      <c r="AS87" s="90"/>
      <c r="AT87" s="89"/>
      <c r="AU87" s="89"/>
      <c r="AV87" s="89"/>
      <c r="AW87" s="89"/>
      <c r="AX87" s="89"/>
      <c r="AZ87" s="599" t="str">
        <f>IF(BD70="Baseline","Skal værdier for uniformitet indsat under Baseline evalueres (Ja/Nej)?","Skal værdier for uniformitet indsat under Modtagekontrol / Baseline evalueres (Ja/Nej)?")</f>
        <v>Skal værdier for uniformitet indsat under Modtagekontrol / Baseline evalueres (Ja/Nej)?</v>
      </c>
      <c r="BA87" s="600"/>
      <c r="BB87" s="600"/>
      <c r="BC87" s="601"/>
      <c r="BD87" s="605" t="s">
        <v>231</v>
      </c>
      <c r="BE87" s="606"/>
      <c r="BF87" s="607"/>
      <c r="BG87" s="89"/>
      <c r="BH87" s="89"/>
      <c r="BI87" s="89"/>
      <c r="BJ87" s="90"/>
      <c r="BK87" s="89"/>
      <c r="BL87" s="89"/>
      <c r="BM87" s="89"/>
      <c r="BN87" s="89"/>
      <c r="BO87" s="89"/>
      <c r="BQ87" s="599" t="str">
        <f>IF(BU70="Baseline","Skal værdier for uniformitet indsat under Baseline evalueres (Ja/Nej)?","Skal værdier for uniformitet indsat under Modtagekontrol / Baseline evalueres (Ja/Nej)?")</f>
        <v>Skal værdier for uniformitet indsat under Modtagekontrol / Baseline evalueres (Ja/Nej)?</v>
      </c>
      <c r="BR87" s="600"/>
      <c r="BS87" s="600"/>
      <c r="BT87" s="601"/>
      <c r="BU87" s="605" t="s">
        <v>231</v>
      </c>
      <c r="BV87" s="606"/>
      <c r="BW87" s="607"/>
      <c r="BX87" s="89"/>
      <c r="BY87" s="89"/>
      <c r="BZ87" s="89"/>
      <c r="CA87" s="90"/>
      <c r="CB87" s="89"/>
      <c r="CC87" s="89"/>
      <c r="CD87" s="89"/>
      <c r="CE87" s="89"/>
      <c r="CF87" s="89"/>
      <c r="CH87" s="599" t="str">
        <f>IF(CL70="Baseline","Skal værdier for uniformitet indsat under Baseline evalueres (Ja/Nej)?","Skal værdier for uniformitet indsat under Modtagekontrol / Baseline evalueres (Ja/Nej)?")</f>
        <v>Skal værdier for uniformitet indsat under Modtagekontrol / Baseline evalueres (Ja/Nej)?</v>
      </c>
      <c r="CI87" s="600"/>
      <c r="CJ87" s="600"/>
      <c r="CK87" s="601"/>
      <c r="CL87" s="605" t="s">
        <v>231</v>
      </c>
      <c r="CM87" s="606"/>
      <c r="CN87" s="607"/>
      <c r="CO87" s="89"/>
      <c r="CP87" s="89"/>
      <c r="CQ87" s="89"/>
      <c r="CR87" s="90"/>
      <c r="CS87" s="89"/>
      <c r="CT87" s="89"/>
      <c r="CU87" s="89"/>
      <c r="CV87" s="89"/>
      <c r="CW87" s="89"/>
      <c r="CY87" s="599" t="str">
        <f>IF(DC70="Baseline","Skal værdier for uniformitet indsat under Baseline evalueres (Ja/Nej)?","Skal værdier for uniformitet indsat under Modtagekontrol / Baseline evalueres (Ja/Nej)?")</f>
        <v>Skal værdier for uniformitet indsat under Modtagekontrol / Baseline evalueres (Ja/Nej)?</v>
      </c>
      <c r="CZ87" s="600"/>
      <c r="DA87" s="600"/>
      <c r="DB87" s="601"/>
      <c r="DC87" s="605" t="s">
        <v>231</v>
      </c>
      <c r="DD87" s="606"/>
      <c r="DE87" s="607"/>
      <c r="DF87" s="89"/>
      <c r="DG87" s="89"/>
      <c r="DH87" s="89"/>
      <c r="DI87" s="90"/>
      <c r="DJ87" s="89"/>
      <c r="DK87" s="89"/>
      <c r="DL87" s="89"/>
      <c r="DM87" s="89"/>
      <c r="DN87" s="89"/>
      <c r="DP87" s="599" t="str">
        <f>IF(DT70="Baseline","Skal værdier for uniformitet indsat under Baseline evalueres (Ja/Nej)?","Skal værdier for uniformitet indsat under Modtagekontrol / Baseline evalueres (Ja/Nej)?")</f>
        <v>Skal værdier for uniformitet indsat under Modtagekontrol / Baseline evalueres (Ja/Nej)?</v>
      </c>
      <c r="DQ87" s="600"/>
      <c r="DR87" s="600"/>
      <c r="DS87" s="601"/>
      <c r="DT87" s="605" t="s">
        <v>231</v>
      </c>
      <c r="DU87" s="606"/>
      <c r="DV87" s="607"/>
      <c r="DW87" s="89"/>
      <c r="DX87" s="89"/>
      <c r="DY87" s="89"/>
      <c r="DZ87" s="90"/>
      <c r="EA87" s="89"/>
      <c r="EB87" s="89"/>
      <c r="EC87" s="89"/>
      <c r="ED87" s="89"/>
      <c r="EE87" s="89"/>
      <c r="EG87" s="599" t="str">
        <f>IF(EK70="Baseline","Skal værdier for uniformitet indsat under Baseline evalueres (Ja/Nej)?","Skal værdier for uniformitet indsat under Modtagekontrol / Baseline evalueres (Ja/Nej)?")</f>
        <v>Skal værdier for uniformitet indsat under Modtagekontrol / Baseline evalueres (Ja/Nej)?</v>
      </c>
      <c r="EH87" s="600"/>
      <c r="EI87" s="600"/>
      <c r="EJ87" s="601"/>
      <c r="EK87" s="605" t="s">
        <v>231</v>
      </c>
      <c r="EL87" s="606"/>
      <c r="EM87" s="607"/>
      <c r="EN87" s="89"/>
      <c r="EO87" s="89"/>
      <c r="EP87" s="89"/>
      <c r="EQ87" s="90"/>
      <c r="ER87" s="89"/>
      <c r="ES87" s="89"/>
      <c r="ET87" s="89"/>
      <c r="EU87" s="89"/>
      <c r="EV87" s="89"/>
      <c r="EX87" s="599" t="str">
        <f>IF(FB70="Baseline","Skal værdier for uniformitet indsat under Baseline evalueres (Ja/Nej)?","Skal værdier for uniformitet indsat under Modtagekontrol / Baseline evalueres (Ja/Nej)?")</f>
        <v>Skal værdier for uniformitet indsat under Modtagekontrol / Baseline evalueres (Ja/Nej)?</v>
      </c>
      <c r="EY87" s="600"/>
      <c r="EZ87" s="600"/>
      <c r="FA87" s="601"/>
      <c r="FB87" s="605" t="s">
        <v>231</v>
      </c>
      <c r="FC87" s="606"/>
      <c r="FD87" s="607"/>
      <c r="FE87" s="89"/>
      <c r="FF87" s="89"/>
      <c r="FG87" s="89"/>
      <c r="FH87" s="90"/>
      <c r="FI87" s="89"/>
      <c r="FJ87" s="89"/>
      <c r="FK87" s="89"/>
      <c r="FL87" s="89"/>
      <c r="FM87" s="89"/>
    </row>
    <row r="88" spans="1:169" ht="15" customHeight="1" thickBot="1">
      <c r="A88" s="602"/>
      <c r="B88" s="603"/>
      <c r="C88" s="603"/>
      <c r="D88" s="604"/>
      <c r="E88" s="608"/>
      <c r="F88" s="609"/>
      <c r="G88" s="610"/>
      <c r="H88" s="89"/>
      <c r="I88" s="89"/>
      <c r="J88" s="89"/>
      <c r="K88" s="90"/>
      <c r="L88" s="89"/>
      <c r="M88" s="89"/>
      <c r="N88" s="89"/>
      <c r="O88" s="89"/>
      <c r="P88" s="89"/>
      <c r="R88" s="602"/>
      <c r="S88" s="603"/>
      <c r="T88" s="603"/>
      <c r="U88" s="604"/>
      <c r="V88" s="608"/>
      <c r="W88" s="609"/>
      <c r="X88" s="610"/>
      <c r="Y88" s="89"/>
      <c r="Z88" s="89"/>
      <c r="AA88" s="89"/>
      <c r="AB88" s="90"/>
      <c r="AC88" s="89"/>
      <c r="AD88" s="89"/>
      <c r="AE88" s="89"/>
      <c r="AF88" s="89"/>
      <c r="AG88" s="89"/>
      <c r="AI88" s="602"/>
      <c r="AJ88" s="603"/>
      <c r="AK88" s="603"/>
      <c r="AL88" s="604"/>
      <c r="AM88" s="608"/>
      <c r="AN88" s="609"/>
      <c r="AO88" s="610"/>
      <c r="AP88" s="89"/>
      <c r="AQ88" s="89"/>
      <c r="AR88" s="89"/>
      <c r="AS88" s="90"/>
      <c r="AT88" s="89"/>
      <c r="AU88" s="89"/>
      <c r="AV88" s="89"/>
      <c r="AW88" s="89"/>
      <c r="AX88" s="89"/>
      <c r="AZ88" s="602"/>
      <c r="BA88" s="603"/>
      <c r="BB88" s="603"/>
      <c r="BC88" s="604"/>
      <c r="BD88" s="608"/>
      <c r="BE88" s="609"/>
      <c r="BF88" s="610"/>
      <c r="BG88" s="89"/>
      <c r="BH88" s="89"/>
      <c r="BI88" s="89"/>
      <c r="BJ88" s="90"/>
      <c r="BK88" s="89"/>
      <c r="BL88" s="89"/>
      <c r="BM88" s="89"/>
      <c r="BN88" s="89"/>
      <c r="BO88" s="89"/>
      <c r="BQ88" s="602"/>
      <c r="BR88" s="603"/>
      <c r="BS88" s="603"/>
      <c r="BT88" s="604"/>
      <c r="BU88" s="608"/>
      <c r="BV88" s="609"/>
      <c r="BW88" s="610"/>
      <c r="BX88" s="89"/>
      <c r="BY88" s="89"/>
      <c r="BZ88" s="89"/>
      <c r="CA88" s="90"/>
      <c r="CB88" s="89"/>
      <c r="CC88" s="89"/>
      <c r="CD88" s="89"/>
      <c r="CE88" s="89"/>
      <c r="CF88" s="89"/>
      <c r="CH88" s="602"/>
      <c r="CI88" s="603"/>
      <c r="CJ88" s="603"/>
      <c r="CK88" s="604"/>
      <c r="CL88" s="608"/>
      <c r="CM88" s="609"/>
      <c r="CN88" s="610"/>
      <c r="CO88" s="89"/>
      <c r="CP88" s="89"/>
      <c r="CQ88" s="89"/>
      <c r="CR88" s="90"/>
      <c r="CS88" s="89"/>
      <c r="CT88" s="89"/>
      <c r="CU88" s="89"/>
      <c r="CV88" s="89"/>
      <c r="CW88" s="89"/>
      <c r="CY88" s="602"/>
      <c r="CZ88" s="603"/>
      <c r="DA88" s="603"/>
      <c r="DB88" s="604"/>
      <c r="DC88" s="608"/>
      <c r="DD88" s="609"/>
      <c r="DE88" s="610"/>
      <c r="DF88" s="89"/>
      <c r="DG88" s="89"/>
      <c r="DH88" s="89"/>
      <c r="DI88" s="90"/>
      <c r="DJ88" s="89"/>
      <c r="DK88" s="89"/>
      <c r="DL88" s="89"/>
      <c r="DM88" s="89"/>
      <c r="DN88" s="89"/>
      <c r="DP88" s="602"/>
      <c r="DQ88" s="603"/>
      <c r="DR88" s="603"/>
      <c r="DS88" s="604"/>
      <c r="DT88" s="608"/>
      <c r="DU88" s="609"/>
      <c r="DV88" s="610"/>
      <c r="DW88" s="89"/>
      <c r="DX88" s="89"/>
      <c r="DY88" s="89"/>
      <c r="DZ88" s="90"/>
      <c r="EA88" s="89"/>
      <c r="EB88" s="89"/>
      <c r="EC88" s="89"/>
      <c r="ED88" s="89"/>
      <c r="EE88" s="89"/>
      <c r="EG88" s="602"/>
      <c r="EH88" s="603"/>
      <c r="EI88" s="603"/>
      <c r="EJ88" s="604"/>
      <c r="EK88" s="608"/>
      <c r="EL88" s="609"/>
      <c r="EM88" s="610"/>
      <c r="EN88" s="89"/>
      <c r="EO88" s="89"/>
      <c r="EP88" s="89"/>
      <c r="EQ88" s="90"/>
      <c r="ER88" s="89"/>
      <c r="ES88" s="89"/>
      <c r="ET88" s="89"/>
      <c r="EU88" s="89"/>
      <c r="EV88" s="89"/>
      <c r="EX88" s="602"/>
      <c r="EY88" s="603"/>
      <c r="EZ88" s="603"/>
      <c r="FA88" s="604"/>
      <c r="FB88" s="608"/>
      <c r="FC88" s="609"/>
      <c r="FD88" s="610"/>
      <c r="FE88" s="89"/>
      <c r="FF88" s="89"/>
      <c r="FG88" s="89"/>
      <c r="FH88" s="90"/>
      <c r="FI88" s="89"/>
      <c r="FJ88" s="89"/>
      <c r="FK88" s="89"/>
      <c r="FL88" s="89"/>
      <c r="FM88" s="89"/>
    </row>
    <row r="89" spans="1:16" ht="15" customHeight="1">
      <c r="A89" s="87"/>
      <c r="B89" s="88"/>
      <c r="C89" s="88"/>
      <c r="D89" s="88"/>
      <c r="E89" s="89"/>
      <c r="F89" s="89"/>
      <c r="G89" s="89"/>
      <c r="H89" s="89"/>
      <c r="I89" s="89"/>
      <c r="J89" s="89"/>
      <c r="K89" s="90"/>
      <c r="L89" s="89"/>
      <c r="M89" s="89"/>
      <c r="N89" s="89"/>
      <c r="O89" s="89"/>
      <c r="P89" s="89"/>
    </row>
    <row r="90" ht="15" customHeight="1"/>
    <row r="91" ht="15" customHeight="1" thickBot="1">
      <c r="N91" s="116"/>
    </row>
    <row r="92" spans="1:16" ht="15" customHeight="1">
      <c r="A92" s="807" t="s">
        <v>43</v>
      </c>
      <c r="B92" s="808"/>
      <c r="C92" s="808"/>
      <c r="D92" s="808"/>
      <c r="E92" s="808"/>
      <c r="F92" s="808"/>
      <c r="G92" s="808"/>
      <c r="H92" s="808"/>
      <c r="I92" s="808"/>
      <c r="J92" s="808"/>
      <c r="K92" s="808"/>
      <c r="L92" s="808"/>
      <c r="M92" s="808"/>
      <c r="N92" s="808"/>
      <c r="O92" s="808"/>
      <c r="P92" s="809"/>
    </row>
    <row r="93" spans="1:16" ht="15" customHeight="1">
      <c r="A93" s="810"/>
      <c r="B93" s="811"/>
      <c r="C93" s="811"/>
      <c r="D93" s="811"/>
      <c r="E93" s="811"/>
      <c r="F93" s="811"/>
      <c r="G93" s="811"/>
      <c r="H93" s="811"/>
      <c r="I93" s="811"/>
      <c r="J93" s="811"/>
      <c r="K93" s="811"/>
      <c r="L93" s="811"/>
      <c r="M93" s="811"/>
      <c r="N93" s="811"/>
      <c r="O93" s="811"/>
      <c r="P93" s="812"/>
    </row>
    <row r="94" spans="1:16" ht="15" customHeight="1">
      <c r="A94" s="810"/>
      <c r="B94" s="811"/>
      <c r="C94" s="811"/>
      <c r="D94" s="811"/>
      <c r="E94" s="811"/>
      <c r="F94" s="811"/>
      <c r="G94" s="811"/>
      <c r="H94" s="811"/>
      <c r="I94" s="811"/>
      <c r="J94" s="811"/>
      <c r="K94" s="811"/>
      <c r="L94" s="811"/>
      <c r="M94" s="811"/>
      <c r="N94" s="811"/>
      <c r="O94" s="811"/>
      <c r="P94" s="812"/>
    </row>
    <row r="95" spans="1:16" ht="15" customHeight="1">
      <c r="A95" s="810"/>
      <c r="B95" s="811"/>
      <c r="C95" s="811"/>
      <c r="D95" s="811"/>
      <c r="E95" s="811"/>
      <c r="F95" s="811"/>
      <c r="G95" s="811"/>
      <c r="H95" s="811"/>
      <c r="I95" s="811"/>
      <c r="J95" s="811"/>
      <c r="K95" s="811"/>
      <c r="L95" s="811"/>
      <c r="M95" s="811"/>
      <c r="N95" s="811"/>
      <c r="O95" s="811"/>
      <c r="P95" s="812"/>
    </row>
    <row r="96" spans="1:16" ht="15" customHeight="1">
      <c r="A96" s="810"/>
      <c r="B96" s="811"/>
      <c r="C96" s="811"/>
      <c r="D96" s="811"/>
      <c r="E96" s="811"/>
      <c r="F96" s="811"/>
      <c r="G96" s="811"/>
      <c r="H96" s="811"/>
      <c r="I96" s="811"/>
      <c r="J96" s="811"/>
      <c r="K96" s="811"/>
      <c r="L96" s="811"/>
      <c r="M96" s="811"/>
      <c r="N96" s="811"/>
      <c r="O96" s="811"/>
      <c r="P96" s="812"/>
    </row>
    <row r="97" spans="1:16" ht="15" customHeight="1">
      <c r="A97" s="810"/>
      <c r="B97" s="811"/>
      <c r="C97" s="811"/>
      <c r="D97" s="811"/>
      <c r="E97" s="811"/>
      <c r="F97" s="811"/>
      <c r="G97" s="811"/>
      <c r="H97" s="811"/>
      <c r="I97" s="811"/>
      <c r="J97" s="811"/>
      <c r="K97" s="811"/>
      <c r="L97" s="811"/>
      <c r="M97" s="811"/>
      <c r="N97" s="811"/>
      <c r="O97" s="811"/>
      <c r="P97" s="812"/>
    </row>
    <row r="98" spans="1:69" ht="15" customHeight="1">
      <c r="A98" s="810"/>
      <c r="B98" s="811"/>
      <c r="C98" s="811"/>
      <c r="D98" s="811"/>
      <c r="E98" s="811"/>
      <c r="F98" s="811"/>
      <c r="G98" s="811"/>
      <c r="H98" s="811"/>
      <c r="I98" s="811"/>
      <c r="J98" s="811"/>
      <c r="K98" s="811"/>
      <c r="L98" s="811"/>
      <c r="M98" s="811"/>
      <c r="N98" s="811"/>
      <c r="O98" s="811"/>
      <c r="P98" s="812"/>
      <c r="S98" s="116"/>
      <c r="AC98" s="116"/>
      <c r="AM98" s="116"/>
      <c r="AW98" s="116"/>
      <c r="BG98" s="116"/>
      <c r="BQ98" s="116"/>
    </row>
    <row r="99" ht="12.75" thickBot="1"/>
    <row r="100" spans="1:16" ht="13.5" thickBot="1">
      <c r="A100" s="354" t="s">
        <v>62</v>
      </c>
      <c r="B100" s="355"/>
      <c r="C100" s="355"/>
      <c r="D100" s="355"/>
      <c r="E100" s="355"/>
      <c r="F100" s="355"/>
      <c r="G100" s="355"/>
      <c r="H100" s="355"/>
      <c r="I100" s="355"/>
      <c r="J100" s="355"/>
      <c r="K100" s="355"/>
      <c r="L100" s="355"/>
      <c r="M100" s="355"/>
      <c r="N100" s="355"/>
      <c r="O100" s="355"/>
      <c r="P100" s="813"/>
    </row>
    <row r="101" spans="1:16" ht="18" customHeight="1" thickBot="1">
      <c r="A101" s="814" t="s">
        <v>284</v>
      </c>
      <c r="B101" s="815"/>
      <c r="C101" s="815"/>
      <c r="D101" s="815"/>
      <c r="E101" s="815"/>
      <c r="F101" s="815"/>
      <c r="G101" s="815"/>
      <c r="H101" s="815"/>
      <c r="I101" s="815"/>
      <c r="J101" s="815"/>
      <c r="K101" s="815"/>
      <c r="L101" s="815"/>
      <c r="M101" s="815"/>
      <c r="N101" s="815"/>
      <c r="O101" s="815"/>
      <c r="P101" s="816"/>
    </row>
    <row r="102" spans="1:16" ht="12">
      <c r="A102" s="810"/>
      <c r="B102" s="811"/>
      <c r="C102" s="811"/>
      <c r="D102" s="811"/>
      <c r="E102" s="811"/>
      <c r="F102" s="811"/>
      <c r="G102" s="811"/>
      <c r="H102" s="811"/>
      <c r="I102" s="811"/>
      <c r="J102" s="811"/>
      <c r="K102" s="811"/>
      <c r="L102" s="811"/>
      <c r="M102" s="811"/>
      <c r="N102" s="811"/>
      <c r="O102" s="811"/>
      <c r="P102" s="812"/>
    </row>
    <row r="103" spans="1:16" ht="12">
      <c r="A103" s="810"/>
      <c r="B103" s="811"/>
      <c r="C103" s="811"/>
      <c r="D103" s="811"/>
      <c r="E103" s="811"/>
      <c r="F103" s="811"/>
      <c r="G103" s="811"/>
      <c r="H103" s="811"/>
      <c r="I103" s="811"/>
      <c r="J103" s="811"/>
      <c r="K103" s="811"/>
      <c r="L103" s="811"/>
      <c r="M103" s="811"/>
      <c r="N103" s="811"/>
      <c r="O103" s="811"/>
      <c r="P103" s="812"/>
    </row>
    <row r="104" spans="1:16" ht="12">
      <c r="A104" s="810"/>
      <c r="B104" s="811"/>
      <c r="C104" s="811"/>
      <c r="D104" s="811"/>
      <c r="E104" s="811"/>
      <c r="F104" s="811"/>
      <c r="G104" s="811"/>
      <c r="H104" s="811"/>
      <c r="I104" s="811"/>
      <c r="J104" s="811"/>
      <c r="K104" s="811"/>
      <c r="L104" s="811"/>
      <c r="M104" s="811"/>
      <c r="N104" s="811"/>
      <c r="O104" s="811"/>
      <c r="P104" s="812"/>
    </row>
    <row r="105" spans="1:16" ht="12">
      <c r="A105" s="810"/>
      <c r="B105" s="811"/>
      <c r="C105" s="811"/>
      <c r="D105" s="811"/>
      <c r="E105" s="811"/>
      <c r="F105" s="811"/>
      <c r="G105" s="811"/>
      <c r="H105" s="811"/>
      <c r="I105" s="811"/>
      <c r="J105" s="811"/>
      <c r="K105" s="811"/>
      <c r="L105" s="811"/>
      <c r="M105" s="811"/>
      <c r="N105" s="811"/>
      <c r="O105" s="811"/>
      <c r="P105" s="812"/>
    </row>
    <row r="106" spans="1:16" ht="12">
      <c r="A106" s="810"/>
      <c r="B106" s="811"/>
      <c r="C106" s="811"/>
      <c r="D106" s="811"/>
      <c r="E106" s="811"/>
      <c r="F106" s="811"/>
      <c r="G106" s="811"/>
      <c r="H106" s="811"/>
      <c r="I106" s="811"/>
      <c r="J106" s="811"/>
      <c r="K106" s="811"/>
      <c r="L106" s="811"/>
      <c r="M106" s="811"/>
      <c r="N106" s="811"/>
      <c r="O106" s="811"/>
      <c r="P106" s="812"/>
    </row>
    <row r="107" spans="1:16" ht="12">
      <c r="A107" s="810"/>
      <c r="B107" s="811"/>
      <c r="C107" s="811"/>
      <c r="D107" s="811"/>
      <c r="E107" s="811"/>
      <c r="F107" s="811"/>
      <c r="G107" s="811"/>
      <c r="H107" s="811"/>
      <c r="I107" s="811"/>
      <c r="J107" s="811"/>
      <c r="K107" s="811"/>
      <c r="L107" s="811"/>
      <c r="M107" s="811"/>
      <c r="N107" s="811"/>
      <c r="O107" s="811"/>
      <c r="P107" s="812"/>
    </row>
    <row r="108" ht="15" customHeight="1">
      <c r="T108" s="117"/>
    </row>
    <row r="109" ht="12.75" customHeight="1"/>
  </sheetData>
  <sheetProtection sheet="1"/>
  <mergeCells count="1461">
    <mergeCell ref="DP38:DS38"/>
    <mergeCell ref="DT38:DZ38"/>
    <mergeCell ref="DP39:DS39"/>
    <mergeCell ref="DT39:DZ39"/>
    <mergeCell ref="DP40:DS40"/>
    <mergeCell ref="DT40:DZ40"/>
    <mergeCell ref="DP35:DS35"/>
    <mergeCell ref="DT35:DZ35"/>
    <mergeCell ref="DP36:DS36"/>
    <mergeCell ref="DT36:DZ36"/>
    <mergeCell ref="DP37:DS37"/>
    <mergeCell ref="DT37:DZ37"/>
    <mergeCell ref="DP31:DS31"/>
    <mergeCell ref="DT31:DZ31"/>
    <mergeCell ref="DP32:DS32"/>
    <mergeCell ref="DT32:DZ32"/>
    <mergeCell ref="DP34:DS34"/>
    <mergeCell ref="DT34:DZ34"/>
    <mergeCell ref="DP28:DS28"/>
    <mergeCell ref="DT28:DZ28"/>
    <mergeCell ref="DP29:DS29"/>
    <mergeCell ref="DT29:DZ29"/>
    <mergeCell ref="DP30:DS30"/>
    <mergeCell ref="DT30:DZ30"/>
    <mergeCell ref="DP25:DS25"/>
    <mergeCell ref="DT25:DZ25"/>
    <mergeCell ref="DP26:DS26"/>
    <mergeCell ref="DT26:DZ26"/>
    <mergeCell ref="DP27:DS27"/>
    <mergeCell ref="DT27:DZ27"/>
    <mergeCell ref="DP22:DS22"/>
    <mergeCell ref="DT22:DZ22"/>
    <mergeCell ref="DP23:DS23"/>
    <mergeCell ref="DT23:DZ23"/>
    <mergeCell ref="DP24:DS24"/>
    <mergeCell ref="DT24:DZ24"/>
    <mergeCell ref="DP19:DS19"/>
    <mergeCell ref="DT19:DZ19"/>
    <mergeCell ref="DP20:DS20"/>
    <mergeCell ref="DT20:DZ20"/>
    <mergeCell ref="DP21:DS21"/>
    <mergeCell ref="DT21:DZ21"/>
    <mergeCell ref="CY87:DB88"/>
    <mergeCell ref="DC87:DE88"/>
    <mergeCell ref="DP15:DS15"/>
    <mergeCell ref="DT15:DZ15"/>
    <mergeCell ref="DP16:DS16"/>
    <mergeCell ref="DT16:DZ16"/>
    <mergeCell ref="DP17:DS17"/>
    <mergeCell ref="DT17:DZ17"/>
    <mergeCell ref="DP18:DS18"/>
    <mergeCell ref="DT18:DZ18"/>
    <mergeCell ref="DC83:DF84"/>
    <mergeCell ref="DG83:DH84"/>
    <mergeCell ref="DI83:DL84"/>
    <mergeCell ref="DM83:DN84"/>
    <mergeCell ref="CY85:DB86"/>
    <mergeCell ref="DC85:DC86"/>
    <mergeCell ref="DD85:DD86"/>
    <mergeCell ref="DE85:DN86"/>
    <mergeCell ref="CY77:DB77"/>
    <mergeCell ref="DC77:DG77"/>
    <mergeCell ref="DI77:DJ77"/>
    <mergeCell ref="DL77:DN77"/>
    <mergeCell ref="CY78:DG78"/>
    <mergeCell ref="CY79:DB79"/>
    <mergeCell ref="DC79:DH82"/>
    <mergeCell ref="DI79:DN79"/>
    <mergeCell ref="DI80:DL82"/>
    <mergeCell ref="DM80:DN82"/>
    <mergeCell ref="CY75:DB75"/>
    <mergeCell ref="DC75:DG75"/>
    <mergeCell ref="DI75:DJ75"/>
    <mergeCell ref="DL75:DN75"/>
    <mergeCell ref="CY76:DB76"/>
    <mergeCell ref="DC76:DG76"/>
    <mergeCell ref="DI76:DJ76"/>
    <mergeCell ref="DL76:DN76"/>
    <mergeCell ref="DK70:DK73"/>
    <mergeCell ref="DL70:DN73"/>
    <mergeCell ref="DC73:DG73"/>
    <mergeCell ref="DI73:DJ73"/>
    <mergeCell ref="CY74:DB74"/>
    <mergeCell ref="DC74:DG74"/>
    <mergeCell ref="DI74:DJ74"/>
    <mergeCell ref="DL74:DN74"/>
    <mergeCell ref="CY66:DB67"/>
    <mergeCell ref="DC66:DE67"/>
    <mergeCell ref="CY70:DB71"/>
    <mergeCell ref="DC70:DG71"/>
    <mergeCell ref="DH70:DH73"/>
    <mergeCell ref="DI70:DJ71"/>
    <mergeCell ref="CY72:DB72"/>
    <mergeCell ref="DC72:DG72"/>
    <mergeCell ref="DI72:DJ72"/>
    <mergeCell ref="CY73:DB73"/>
    <mergeCell ref="DC63:DE63"/>
    <mergeCell ref="DF63:DH63"/>
    <mergeCell ref="DI63:DK63"/>
    <mergeCell ref="DL63:DN63"/>
    <mergeCell ref="CY64:DB65"/>
    <mergeCell ref="DC64:DC65"/>
    <mergeCell ref="DD64:DD65"/>
    <mergeCell ref="DE64:DN65"/>
    <mergeCell ref="CY60:DB60"/>
    <mergeCell ref="DC60:DH60"/>
    <mergeCell ref="DI60:DN60"/>
    <mergeCell ref="DC61:DH62"/>
    <mergeCell ref="DI61:DN61"/>
    <mergeCell ref="DI62:DK62"/>
    <mergeCell ref="DL62:DN62"/>
    <mergeCell ref="CY53:DB54"/>
    <mergeCell ref="DC53:DE54"/>
    <mergeCell ref="CY57:DB59"/>
    <mergeCell ref="DC57:DH58"/>
    <mergeCell ref="DI57:DN58"/>
    <mergeCell ref="DC59:DH59"/>
    <mergeCell ref="DI59:DN59"/>
    <mergeCell ref="DC51:DE51"/>
    <mergeCell ref="DF51:DH51"/>
    <mergeCell ref="DI51:DK51"/>
    <mergeCell ref="DL51:DN51"/>
    <mergeCell ref="DC52:DE52"/>
    <mergeCell ref="DF52:DH52"/>
    <mergeCell ref="DI52:DK52"/>
    <mergeCell ref="DL52:DN52"/>
    <mergeCell ref="DC48:DH48"/>
    <mergeCell ref="DI48:DN49"/>
    <mergeCell ref="DC49:DE49"/>
    <mergeCell ref="DF49:DH49"/>
    <mergeCell ref="DC50:DE50"/>
    <mergeCell ref="DF50:DH50"/>
    <mergeCell ref="DI50:DK50"/>
    <mergeCell ref="DL50:DN50"/>
    <mergeCell ref="CY44:DB46"/>
    <mergeCell ref="DC44:DH45"/>
    <mergeCell ref="DI44:DN45"/>
    <mergeCell ref="DC46:DH46"/>
    <mergeCell ref="DI46:DN46"/>
    <mergeCell ref="CY47:DB47"/>
    <mergeCell ref="DC47:DH47"/>
    <mergeCell ref="DI47:DN47"/>
    <mergeCell ref="CY38:DB38"/>
    <mergeCell ref="DC38:DI38"/>
    <mergeCell ref="CY39:DB39"/>
    <mergeCell ref="DC39:DI39"/>
    <mergeCell ref="CY40:DB40"/>
    <mergeCell ref="DC40:DI40"/>
    <mergeCell ref="CY35:DB35"/>
    <mergeCell ref="DC35:DI35"/>
    <mergeCell ref="CY36:DB36"/>
    <mergeCell ref="DC36:DI36"/>
    <mergeCell ref="CY37:DB37"/>
    <mergeCell ref="DC37:DI37"/>
    <mergeCell ref="CY31:DB31"/>
    <mergeCell ref="DC31:DI31"/>
    <mergeCell ref="CY32:DB32"/>
    <mergeCell ref="DC32:DI32"/>
    <mergeCell ref="CY34:DB34"/>
    <mergeCell ref="DC34:DI34"/>
    <mergeCell ref="CY28:DB28"/>
    <mergeCell ref="DC28:DI28"/>
    <mergeCell ref="CY29:DB29"/>
    <mergeCell ref="DC29:DI29"/>
    <mergeCell ref="CY30:DB30"/>
    <mergeCell ref="DC30:DI30"/>
    <mergeCell ref="CY25:DB25"/>
    <mergeCell ref="DC25:DI25"/>
    <mergeCell ref="CY26:DB26"/>
    <mergeCell ref="DC26:DI26"/>
    <mergeCell ref="CY27:DB27"/>
    <mergeCell ref="DC27:DI27"/>
    <mergeCell ref="CY22:DB22"/>
    <mergeCell ref="DC22:DI22"/>
    <mergeCell ref="CY23:DB23"/>
    <mergeCell ref="DC23:DI23"/>
    <mergeCell ref="CY24:DB24"/>
    <mergeCell ref="DC24:DI24"/>
    <mergeCell ref="CY19:DB19"/>
    <mergeCell ref="DC19:DI19"/>
    <mergeCell ref="CY20:DB20"/>
    <mergeCell ref="DC20:DI20"/>
    <mergeCell ref="CY21:DB21"/>
    <mergeCell ref="DC21:DI21"/>
    <mergeCell ref="CH87:CK88"/>
    <mergeCell ref="CL87:CN88"/>
    <mergeCell ref="CY15:DB15"/>
    <mergeCell ref="DC15:DI15"/>
    <mergeCell ref="CY16:DB16"/>
    <mergeCell ref="DC16:DI16"/>
    <mergeCell ref="CY17:DB17"/>
    <mergeCell ref="DC17:DI17"/>
    <mergeCell ref="CY18:DB18"/>
    <mergeCell ref="DC18:DI18"/>
    <mergeCell ref="CL83:CO84"/>
    <mergeCell ref="CP83:CQ84"/>
    <mergeCell ref="CR83:CU84"/>
    <mergeCell ref="CV83:CW84"/>
    <mergeCell ref="CH85:CK86"/>
    <mergeCell ref="CL85:CL86"/>
    <mergeCell ref="CM85:CM86"/>
    <mergeCell ref="CN85:CW86"/>
    <mergeCell ref="CH77:CK77"/>
    <mergeCell ref="CL77:CP77"/>
    <mergeCell ref="CR77:CS77"/>
    <mergeCell ref="CU77:CW77"/>
    <mergeCell ref="CH78:CP78"/>
    <mergeCell ref="CH79:CK79"/>
    <mergeCell ref="CL79:CQ82"/>
    <mergeCell ref="CR79:CW79"/>
    <mergeCell ref="CR80:CU82"/>
    <mergeCell ref="CV80:CW82"/>
    <mergeCell ref="CH75:CK75"/>
    <mergeCell ref="CL75:CP75"/>
    <mergeCell ref="CR75:CS75"/>
    <mergeCell ref="CU75:CW75"/>
    <mergeCell ref="CH76:CK76"/>
    <mergeCell ref="CL76:CP76"/>
    <mergeCell ref="CR76:CS76"/>
    <mergeCell ref="CU76:CW76"/>
    <mergeCell ref="CT70:CT73"/>
    <mergeCell ref="CU70:CW73"/>
    <mergeCell ref="CL73:CP73"/>
    <mergeCell ref="CR73:CS73"/>
    <mergeCell ref="CH74:CK74"/>
    <mergeCell ref="CL74:CP74"/>
    <mergeCell ref="CR74:CS74"/>
    <mergeCell ref="CU74:CW74"/>
    <mergeCell ref="CH66:CK67"/>
    <mergeCell ref="CL66:CN67"/>
    <mergeCell ref="CH70:CK71"/>
    <mergeCell ref="CL70:CP71"/>
    <mergeCell ref="CQ70:CQ73"/>
    <mergeCell ref="CR70:CS71"/>
    <mergeCell ref="CH72:CK72"/>
    <mergeCell ref="CL72:CP72"/>
    <mergeCell ref="CR72:CS72"/>
    <mergeCell ref="CH73:CK73"/>
    <mergeCell ref="CL63:CN63"/>
    <mergeCell ref="CO63:CQ63"/>
    <mergeCell ref="CR63:CT63"/>
    <mergeCell ref="CU63:CW63"/>
    <mergeCell ref="CH64:CK65"/>
    <mergeCell ref="CL64:CL65"/>
    <mergeCell ref="CM64:CM65"/>
    <mergeCell ref="CN64:CW65"/>
    <mergeCell ref="CH60:CK60"/>
    <mergeCell ref="CL60:CQ60"/>
    <mergeCell ref="CR60:CW60"/>
    <mergeCell ref="CL61:CQ62"/>
    <mergeCell ref="CR61:CW61"/>
    <mergeCell ref="CR62:CT62"/>
    <mergeCell ref="CU62:CW62"/>
    <mergeCell ref="CH53:CK54"/>
    <mergeCell ref="CL53:CN54"/>
    <mergeCell ref="CH57:CK59"/>
    <mergeCell ref="CL57:CQ58"/>
    <mergeCell ref="CR57:CW58"/>
    <mergeCell ref="CL59:CQ59"/>
    <mergeCell ref="CR59:CW59"/>
    <mergeCell ref="CL51:CN51"/>
    <mergeCell ref="CO51:CQ51"/>
    <mergeCell ref="CR51:CT51"/>
    <mergeCell ref="CU51:CW51"/>
    <mergeCell ref="CL52:CN52"/>
    <mergeCell ref="CO52:CQ52"/>
    <mergeCell ref="CR52:CT52"/>
    <mergeCell ref="CU52:CW52"/>
    <mergeCell ref="CL48:CQ48"/>
    <mergeCell ref="CR48:CW49"/>
    <mergeCell ref="CL49:CN49"/>
    <mergeCell ref="CO49:CQ49"/>
    <mergeCell ref="CL50:CN50"/>
    <mergeCell ref="CO50:CQ50"/>
    <mergeCell ref="CR50:CT50"/>
    <mergeCell ref="CU50:CW50"/>
    <mergeCell ref="CH44:CK46"/>
    <mergeCell ref="CL44:CQ45"/>
    <mergeCell ref="CR44:CW45"/>
    <mergeCell ref="CL46:CQ46"/>
    <mergeCell ref="CR46:CW46"/>
    <mergeCell ref="CH47:CK47"/>
    <mergeCell ref="CL47:CQ47"/>
    <mergeCell ref="CR47:CW47"/>
    <mergeCell ref="CH38:CK38"/>
    <mergeCell ref="CL38:CR38"/>
    <mergeCell ref="CH39:CK39"/>
    <mergeCell ref="CL39:CR39"/>
    <mergeCell ref="CH40:CK40"/>
    <mergeCell ref="CL40:CR40"/>
    <mergeCell ref="CH35:CK35"/>
    <mergeCell ref="CL35:CR35"/>
    <mergeCell ref="CH36:CK36"/>
    <mergeCell ref="CL36:CR36"/>
    <mergeCell ref="CH37:CK37"/>
    <mergeCell ref="CL37:CR37"/>
    <mergeCell ref="CH31:CK31"/>
    <mergeCell ref="CL31:CR31"/>
    <mergeCell ref="CH32:CK32"/>
    <mergeCell ref="CL32:CR32"/>
    <mergeCell ref="CH34:CK34"/>
    <mergeCell ref="CL34:CR34"/>
    <mergeCell ref="CH28:CK28"/>
    <mergeCell ref="CL28:CR28"/>
    <mergeCell ref="CH29:CK29"/>
    <mergeCell ref="CL29:CR29"/>
    <mergeCell ref="CH30:CK30"/>
    <mergeCell ref="CL30:CR30"/>
    <mergeCell ref="CH25:CK25"/>
    <mergeCell ref="CL25:CR25"/>
    <mergeCell ref="CH26:CK26"/>
    <mergeCell ref="CL26:CR26"/>
    <mergeCell ref="CH27:CK27"/>
    <mergeCell ref="CL27:CR27"/>
    <mergeCell ref="CH22:CK22"/>
    <mergeCell ref="CL22:CR22"/>
    <mergeCell ref="CH23:CK23"/>
    <mergeCell ref="CL23:CR23"/>
    <mergeCell ref="CH24:CK24"/>
    <mergeCell ref="CL24:CR24"/>
    <mergeCell ref="CH19:CK19"/>
    <mergeCell ref="CL19:CR19"/>
    <mergeCell ref="CH20:CK20"/>
    <mergeCell ref="CL20:CR20"/>
    <mergeCell ref="CH21:CK21"/>
    <mergeCell ref="CL21:CR21"/>
    <mergeCell ref="BQ87:BT88"/>
    <mergeCell ref="BU87:BW88"/>
    <mergeCell ref="CH15:CK15"/>
    <mergeCell ref="CL15:CR15"/>
    <mergeCell ref="CH16:CK16"/>
    <mergeCell ref="CL16:CR16"/>
    <mergeCell ref="CH17:CK17"/>
    <mergeCell ref="CL17:CR17"/>
    <mergeCell ref="CH18:CK18"/>
    <mergeCell ref="CL18:CR18"/>
    <mergeCell ref="BU83:BX84"/>
    <mergeCell ref="BY83:BZ84"/>
    <mergeCell ref="CA83:CD84"/>
    <mergeCell ref="CE83:CF84"/>
    <mergeCell ref="BQ85:BT86"/>
    <mergeCell ref="BU85:BU86"/>
    <mergeCell ref="BV85:BV86"/>
    <mergeCell ref="BW85:CF86"/>
    <mergeCell ref="BQ77:BT77"/>
    <mergeCell ref="BU77:BY77"/>
    <mergeCell ref="CA77:CB77"/>
    <mergeCell ref="CD77:CF77"/>
    <mergeCell ref="BQ78:BY78"/>
    <mergeCell ref="BQ79:BT79"/>
    <mergeCell ref="BU79:BZ82"/>
    <mergeCell ref="CA79:CF79"/>
    <mergeCell ref="CA80:CD82"/>
    <mergeCell ref="CE80:CF82"/>
    <mergeCell ref="BQ75:BT75"/>
    <mergeCell ref="BU75:BY75"/>
    <mergeCell ref="CA75:CB75"/>
    <mergeCell ref="CD75:CF75"/>
    <mergeCell ref="BQ76:BT76"/>
    <mergeCell ref="BU76:BY76"/>
    <mergeCell ref="CA76:CB76"/>
    <mergeCell ref="CD76:CF76"/>
    <mergeCell ref="CC70:CC73"/>
    <mergeCell ref="CD70:CF73"/>
    <mergeCell ref="BU73:BY73"/>
    <mergeCell ref="CA73:CB73"/>
    <mergeCell ref="BQ74:BT74"/>
    <mergeCell ref="BU74:BY74"/>
    <mergeCell ref="CA74:CB74"/>
    <mergeCell ref="CD74:CF74"/>
    <mergeCell ref="BQ66:BT67"/>
    <mergeCell ref="BU66:BW67"/>
    <mergeCell ref="BQ70:BT71"/>
    <mergeCell ref="BU70:BY71"/>
    <mergeCell ref="BZ70:BZ73"/>
    <mergeCell ref="CA70:CB71"/>
    <mergeCell ref="BQ72:BT72"/>
    <mergeCell ref="BU72:BY72"/>
    <mergeCell ref="CA72:CB72"/>
    <mergeCell ref="BQ73:BT73"/>
    <mergeCell ref="BU63:BW63"/>
    <mergeCell ref="BX63:BZ63"/>
    <mergeCell ref="CA63:CC63"/>
    <mergeCell ref="CD63:CF63"/>
    <mergeCell ref="BQ64:BT65"/>
    <mergeCell ref="BU64:BU65"/>
    <mergeCell ref="BV64:BV65"/>
    <mergeCell ref="BW64:CF65"/>
    <mergeCell ref="BQ60:BT60"/>
    <mergeCell ref="BU60:BZ60"/>
    <mergeCell ref="CA60:CF60"/>
    <mergeCell ref="BU61:BZ62"/>
    <mergeCell ref="CA61:CF61"/>
    <mergeCell ref="CA62:CC62"/>
    <mergeCell ref="CD62:CF62"/>
    <mergeCell ref="BQ53:BT54"/>
    <mergeCell ref="BU53:BW54"/>
    <mergeCell ref="BQ57:BT59"/>
    <mergeCell ref="BU57:BZ58"/>
    <mergeCell ref="CA57:CF58"/>
    <mergeCell ref="BU59:BZ59"/>
    <mergeCell ref="CA59:CF59"/>
    <mergeCell ref="BU51:BW51"/>
    <mergeCell ref="BX51:BZ51"/>
    <mergeCell ref="CA51:CC51"/>
    <mergeCell ref="CD51:CF51"/>
    <mergeCell ref="BU52:BW52"/>
    <mergeCell ref="BX52:BZ52"/>
    <mergeCell ref="CA52:CC52"/>
    <mergeCell ref="CD52:CF52"/>
    <mergeCell ref="BU48:BZ48"/>
    <mergeCell ref="CA48:CF49"/>
    <mergeCell ref="BU49:BW49"/>
    <mergeCell ref="BX49:BZ49"/>
    <mergeCell ref="BU50:BW50"/>
    <mergeCell ref="BX50:BZ50"/>
    <mergeCell ref="CA50:CC50"/>
    <mergeCell ref="CD50:CF50"/>
    <mergeCell ref="BQ44:BT46"/>
    <mergeCell ref="BU44:BZ45"/>
    <mergeCell ref="CA44:CF45"/>
    <mergeCell ref="BU46:BZ46"/>
    <mergeCell ref="CA46:CF46"/>
    <mergeCell ref="BQ47:BT47"/>
    <mergeCell ref="BU47:BZ47"/>
    <mergeCell ref="CA47:CF47"/>
    <mergeCell ref="BQ38:BT38"/>
    <mergeCell ref="BU38:CA38"/>
    <mergeCell ref="BQ39:BT39"/>
    <mergeCell ref="BU39:CA39"/>
    <mergeCell ref="BQ40:BT40"/>
    <mergeCell ref="BU40:CA40"/>
    <mergeCell ref="BQ35:BT35"/>
    <mergeCell ref="BU35:CA35"/>
    <mergeCell ref="BQ36:BT36"/>
    <mergeCell ref="BU36:CA36"/>
    <mergeCell ref="BQ37:BT37"/>
    <mergeCell ref="BU37:CA37"/>
    <mergeCell ref="BQ31:BT31"/>
    <mergeCell ref="BU31:CA31"/>
    <mergeCell ref="BQ32:BT32"/>
    <mergeCell ref="BU32:CA32"/>
    <mergeCell ref="BQ34:BT34"/>
    <mergeCell ref="BU34:CA34"/>
    <mergeCell ref="BQ28:BT28"/>
    <mergeCell ref="BU28:CA28"/>
    <mergeCell ref="BQ29:BT29"/>
    <mergeCell ref="BU29:CA29"/>
    <mergeCell ref="BQ30:BT30"/>
    <mergeCell ref="BU30:CA30"/>
    <mergeCell ref="BQ25:BT25"/>
    <mergeCell ref="BU25:CA25"/>
    <mergeCell ref="BQ26:BT26"/>
    <mergeCell ref="BU26:CA26"/>
    <mergeCell ref="BQ27:BT27"/>
    <mergeCell ref="BU27:CA27"/>
    <mergeCell ref="BQ22:BT22"/>
    <mergeCell ref="BU22:CA22"/>
    <mergeCell ref="BQ23:BT23"/>
    <mergeCell ref="BU23:CA23"/>
    <mergeCell ref="BQ24:BT24"/>
    <mergeCell ref="BU24:CA24"/>
    <mergeCell ref="BQ19:BT19"/>
    <mergeCell ref="BU19:CA19"/>
    <mergeCell ref="BQ20:BT20"/>
    <mergeCell ref="BU20:CA20"/>
    <mergeCell ref="BQ21:BT21"/>
    <mergeCell ref="BU21:CA21"/>
    <mergeCell ref="AZ87:BC88"/>
    <mergeCell ref="BD87:BF88"/>
    <mergeCell ref="BQ15:BT15"/>
    <mergeCell ref="BU15:CA15"/>
    <mergeCell ref="BQ16:BT16"/>
    <mergeCell ref="BU16:CA16"/>
    <mergeCell ref="BQ17:BT17"/>
    <mergeCell ref="BU17:CA17"/>
    <mergeCell ref="BQ18:BT18"/>
    <mergeCell ref="BU18:CA18"/>
    <mergeCell ref="BD83:BG84"/>
    <mergeCell ref="BH83:BI84"/>
    <mergeCell ref="BJ83:BM84"/>
    <mergeCell ref="BN83:BO84"/>
    <mergeCell ref="AZ85:BC86"/>
    <mergeCell ref="BD85:BD86"/>
    <mergeCell ref="BE85:BE86"/>
    <mergeCell ref="BF85:BO86"/>
    <mergeCell ref="AZ77:BC77"/>
    <mergeCell ref="BD77:BH77"/>
    <mergeCell ref="BJ77:BK77"/>
    <mergeCell ref="BM77:BO77"/>
    <mergeCell ref="AZ78:BH78"/>
    <mergeCell ref="AZ79:BC79"/>
    <mergeCell ref="BD79:BI82"/>
    <mergeCell ref="BJ79:BO79"/>
    <mergeCell ref="BJ80:BM82"/>
    <mergeCell ref="BN80:BO82"/>
    <mergeCell ref="AZ75:BC75"/>
    <mergeCell ref="BD75:BH75"/>
    <mergeCell ref="BJ75:BK75"/>
    <mergeCell ref="BM75:BO75"/>
    <mergeCell ref="AZ76:BC76"/>
    <mergeCell ref="BD76:BH76"/>
    <mergeCell ref="BJ76:BK76"/>
    <mergeCell ref="BM76:BO76"/>
    <mergeCell ref="BL70:BL73"/>
    <mergeCell ref="BM70:BO73"/>
    <mergeCell ref="BD73:BH73"/>
    <mergeCell ref="BJ73:BK73"/>
    <mergeCell ref="AZ74:BC74"/>
    <mergeCell ref="BD74:BH74"/>
    <mergeCell ref="BJ74:BK74"/>
    <mergeCell ref="BM74:BO74"/>
    <mergeCell ref="AZ66:BC67"/>
    <mergeCell ref="BD66:BF67"/>
    <mergeCell ref="AZ70:BC71"/>
    <mergeCell ref="BD70:BH71"/>
    <mergeCell ref="BI70:BI73"/>
    <mergeCell ref="BJ70:BK71"/>
    <mergeCell ref="AZ72:BC72"/>
    <mergeCell ref="BD72:BH72"/>
    <mergeCell ref="BJ72:BK72"/>
    <mergeCell ref="AZ73:BC73"/>
    <mergeCell ref="BD63:BF63"/>
    <mergeCell ref="BG63:BI63"/>
    <mergeCell ref="BJ63:BL63"/>
    <mergeCell ref="BM63:BO63"/>
    <mergeCell ref="AZ64:BC65"/>
    <mergeCell ref="BD64:BD65"/>
    <mergeCell ref="BE64:BE65"/>
    <mergeCell ref="BF64:BO65"/>
    <mergeCell ref="AZ60:BC60"/>
    <mergeCell ref="BD60:BI60"/>
    <mergeCell ref="BJ60:BO60"/>
    <mergeCell ref="BD61:BI62"/>
    <mergeCell ref="BJ61:BO61"/>
    <mergeCell ref="BJ62:BL62"/>
    <mergeCell ref="BM62:BO62"/>
    <mergeCell ref="AZ53:BC54"/>
    <mergeCell ref="BD53:BF54"/>
    <mergeCell ref="AZ57:BC59"/>
    <mergeCell ref="BD57:BI58"/>
    <mergeCell ref="BJ57:BO58"/>
    <mergeCell ref="BD59:BI59"/>
    <mergeCell ref="BJ59:BO59"/>
    <mergeCell ref="BD51:BF51"/>
    <mergeCell ref="BG51:BI51"/>
    <mergeCell ref="BJ51:BL51"/>
    <mergeCell ref="BM51:BO51"/>
    <mergeCell ref="BD52:BF52"/>
    <mergeCell ref="BG52:BI52"/>
    <mergeCell ref="BJ52:BL52"/>
    <mergeCell ref="BM52:BO52"/>
    <mergeCell ref="BD48:BI48"/>
    <mergeCell ref="BJ48:BO49"/>
    <mergeCell ref="BD49:BF49"/>
    <mergeCell ref="BG49:BI49"/>
    <mergeCell ref="BD50:BF50"/>
    <mergeCell ref="BG50:BI50"/>
    <mergeCell ref="BJ50:BL50"/>
    <mergeCell ref="BM50:BO50"/>
    <mergeCell ref="AZ44:BC46"/>
    <mergeCell ref="BD44:BI45"/>
    <mergeCell ref="BJ44:BO45"/>
    <mergeCell ref="BD46:BI46"/>
    <mergeCell ref="BJ46:BO46"/>
    <mergeCell ref="AZ47:BC47"/>
    <mergeCell ref="BD47:BI47"/>
    <mergeCell ref="BJ47:BO47"/>
    <mergeCell ref="AZ38:BC38"/>
    <mergeCell ref="BD38:BJ38"/>
    <mergeCell ref="AZ39:BC39"/>
    <mergeCell ref="BD39:BJ39"/>
    <mergeCell ref="AZ40:BC40"/>
    <mergeCell ref="BD40:BJ40"/>
    <mergeCell ref="AZ35:BC35"/>
    <mergeCell ref="BD35:BJ35"/>
    <mergeCell ref="AZ36:BC36"/>
    <mergeCell ref="BD36:BJ36"/>
    <mergeCell ref="AZ37:BC37"/>
    <mergeCell ref="BD37:BJ37"/>
    <mergeCell ref="AZ31:BC31"/>
    <mergeCell ref="BD31:BJ31"/>
    <mergeCell ref="AZ32:BC32"/>
    <mergeCell ref="BD32:BJ32"/>
    <mergeCell ref="AZ34:BC34"/>
    <mergeCell ref="BD34:BJ34"/>
    <mergeCell ref="AZ28:BC28"/>
    <mergeCell ref="BD28:BJ28"/>
    <mergeCell ref="AZ29:BC29"/>
    <mergeCell ref="BD29:BJ29"/>
    <mergeCell ref="AZ30:BC30"/>
    <mergeCell ref="BD30:BJ30"/>
    <mergeCell ref="AZ25:BC25"/>
    <mergeCell ref="BD25:BJ25"/>
    <mergeCell ref="AZ26:BC26"/>
    <mergeCell ref="BD26:BJ26"/>
    <mergeCell ref="AZ27:BC27"/>
    <mergeCell ref="BD27:BJ27"/>
    <mergeCell ref="AZ22:BC22"/>
    <mergeCell ref="BD22:BJ22"/>
    <mergeCell ref="AZ23:BC23"/>
    <mergeCell ref="BD23:BJ23"/>
    <mergeCell ref="AZ24:BC24"/>
    <mergeCell ref="BD24:BJ24"/>
    <mergeCell ref="AZ19:BC19"/>
    <mergeCell ref="BD19:BJ19"/>
    <mergeCell ref="AZ20:BC20"/>
    <mergeCell ref="BD20:BJ20"/>
    <mergeCell ref="AZ21:BC21"/>
    <mergeCell ref="BD21:BJ21"/>
    <mergeCell ref="AI87:AL88"/>
    <mergeCell ref="AM87:AO88"/>
    <mergeCell ref="AZ15:BC15"/>
    <mergeCell ref="BD15:BJ15"/>
    <mergeCell ref="AZ16:BC16"/>
    <mergeCell ref="BD16:BJ16"/>
    <mergeCell ref="AZ17:BC17"/>
    <mergeCell ref="BD17:BJ17"/>
    <mergeCell ref="AZ18:BC18"/>
    <mergeCell ref="BD18:BJ18"/>
    <mergeCell ref="AM83:AP84"/>
    <mergeCell ref="AQ83:AR84"/>
    <mergeCell ref="AS83:AV84"/>
    <mergeCell ref="AW83:AX84"/>
    <mergeCell ref="AI85:AL86"/>
    <mergeCell ref="AM85:AM86"/>
    <mergeCell ref="AN85:AN86"/>
    <mergeCell ref="AO85:AX86"/>
    <mergeCell ref="AI77:AL77"/>
    <mergeCell ref="AM77:AQ77"/>
    <mergeCell ref="AS77:AT77"/>
    <mergeCell ref="AV77:AX77"/>
    <mergeCell ref="AI78:AQ78"/>
    <mergeCell ref="AI79:AL79"/>
    <mergeCell ref="AM79:AR82"/>
    <mergeCell ref="AS79:AX79"/>
    <mergeCell ref="AS80:AV82"/>
    <mergeCell ref="AW80:AX82"/>
    <mergeCell ref="AI75:AL75"/>
    <mergeCell ref="AM75:AQ75"/>
    <mergeCell ref="AS75:AT75"/>
    <mergeCell ref="AV75:AX75"/>
    <mergeCell ref="AI76:AL76"/>
    <mergeCell ref="AM76:AQ76"/>
    <mergeCell ref="AS76:AT76"/>
    <mergeCell ref="AV76:AX76"/>
    <mergeCell ref="AU70:AU73"/>
    <mergeCell ref="AV70:AX73"/>
    <mergeCell ref="AM73:AQ73"/>
    <mergeCell ref="AS73:AT73"/>
    <mergeCell ref="AI74:AL74"/>
    <mergeCell ref="AM74:AQ74"/>
    <mergeCell ref="AS74:AT74"/>
    <mergeCell ref="AV74:AX74"/>
    <mergeCell ref="AI66:AL67"/>
    <mergeCell ref="AM66:AO67"/>
    <mergeCell ref="AI70:AL71"/>
    <mergeCell ref="AM70:AQ71"/>
    <mergeCell ref="AR70:AR73"/>
    <mergeCell ref="AS70:AT71"/>
    <mergeCell ref="AI72:AL72"/>
    <mergeCell ref="AM72:AQ72"/>
    <mergeCell ref="AS72:AT72"/>
    <mergeCell ref="AI73:AL73"/>
    <mergeCell ref="AM63:AO63"/>
    <mergeCell ref="AP63:AR63"/>
    <mergeCell ref="AS63:AU63"/>
    <mergeCell ref="AV63:AX63"/>
    <mergeCell ref="AI64:AL65"/>
    <mergeCell ref="AM64:AM65"/>
    <mergeCell ref="AN64:AN65"/>
    <mergeCell ref="AO64:AX65"/>
    <mergeCell ref="AI60:AL60"/>
    <mergeCell ref="AM60:AR60"/>
    <mergeCell ref="AS60:AX60"/>
    <mergeCell ref="AM61:AR62"/>
    <mergeCell ref="AS61:AX61"/>
    <mergeCell ref="AS62:AU62"/>
    <mergeCell ref="AV62:AX62"/>
    <mergeCell ref="AI53:AL54"/>
    <mergeCell ref="AM53:AO54"/>
    <mergeCell ref="AI57:AL59"/>
    <mergeCell ref="AM57:AR58"/>
    <mergeCell ref="AS57:AX58"/>
    <mergeCell ref="AM59:AR59"/>
    <mergeCell ref="AS59:AX59"/>
    <mergeCell ref="AM51:AO51"/>
    <mergeCell ref="AP51:AR51"/>
    <mergeCell ref="AS51:AU51"/>
    <mergeCell ref="AV51:AX51"/>
    <mergeCell ref="AM52:AO52"/>
    <mergeCell ref="AP52:AR52"/>
    <mergeCell ref="AS52:AU52"/>
    <mergeCell ref="AV52:AX52"/>
    <mergeCell ref="AM48:AR48"/>
    <mergeCell ref="AS48:AX49"/>
    <mergeCell ref="AM49:AO49"/>
    <mergeCell ref="AP49:AR49"/>
    <mergeCell ref="AM50:AO50"/>
    <mergeCell ref="AP50:AR50"/>
    <mergeCell ref="AS50:AU50"/>
    <mergeCell ref="AV50:AX50"/>
    <mergeCell ref="AI44:AL46"/>
    <mergeCell ref="AM44:AR45"/>
    <mergeCell ref="AS44:AX45"/>
    <mergeCell ref="AM46:AR46"/>
    <mergeCell ref="AS46:AX46"/>
    <mergeCell ref="AI47:AL47"/>
    <mergeCell ref="AM47:AR47"/>
    <mergeCell ref="AS47:AX47"/>
    <mergeCell ref="AI38:AL38"/>
    <mergeCell ref="AM38:AS38"/>
    <mergeCell ref="AI39:AL39"/>
    <mergeCell ref="AM39:AS39"/>
    <mergeCell ref="AI40:AL40"/>
    <mergeCell ref="AM40:AS40"/>
    <mergeCell ref="AI35:AL35"/>
    <mergeCell ref="AM35:AS35"/>
    <mergeCell ref="AI36:AL36"/>
    <mergeCell ref="AM36:AS36"/>
    <mergeCell ref="AI37:AL37"/>
    <mergeCell ref="AM37:AS37"/>
    <mergeCell ref="AI31:AL31"/>
    <mergeCell ref="AM31:AS31"/>
    <mergeCell ref="AI32:AL32"/>
    <mergeCell ref="AM32:AS32"/>
    <mergeCell ref="AI34:AL34"/>
    <mergeCell ref="AM34:AS34"/>
    <mergeCell ref="AI28:AL28"/>
    <mergeCell ref="AM28:AS28"/>
    <mergeCell ref="AI29:AL29"/>
    <mergeCell ref="AM29:AS29"/>
    <mergeCell ref="AI30:AL30"/>
    <mergeCell ref="AM30:AS30"/>
    <mergeCell ref="AI25:AL25"/>
    <mergeCell ref="AM25:AS25"/>
    <mergeCell ref="AI26:AL26"/>
    <mergeCell ref="AM26:AS26"/>
    <mergeCell ref="AI27:AL27"/>
    <mergeCell ref="AM27:AS27"/>
    <mergeCell ref="AI22:AL22"/>
    <mergeCell ref="AM22:AS22"/>
    <mergeCell ref="AI23:AL23"/>
    <mergeCell ref="AM23:AS23"/>
    <mergeCell ref="AI24:AL24"/>
    <mergeCell ref="AM24:AS24"/>
    <mergeCell ref="AM18:AS18"/>
    <mergeCell ref="AI19:AL19"/>
    <mergeCell ref="AM19:AS19"/>
    <mergeCell ref="AI20:AL20"/>
    <mergeCell ref="AM20:AS20"/>
    <mergeCell ref="AI21:AL21"/>
    <mergeCell ref="AM21:AS21"/>
    <mergeCell ref="R87:U88"/>
    <mergeCell ref="V87:X88"/>
    <mergeCell ref="R64:U65"/>
    <mergeCell ref="AI15:AL15"/>
    <mergeCell ref="AM15:AS15"/>
    <mergeCell ref="AI16:AL16"/>
    <mergeCell ref="AM16:AS16"/>
    <mergeCell ref="AI17:AL17"/>
    <mergeCell ref="AM17:AS17"/>
    <mergeCell ref="AI18:AL18"/>
    <mergeCell ref="V83:Y84"/>
    <mergeCell ref="Z83:AA84"/>
    <mergeCell ref="AB83:AE84"/>
    <mergeCell ref="AF83:AG84"/>
    <mergeCell ref="R85:U86"/>
    <mergeCell ref="V85:V86"/>
    <mergeCell ref="W85:W86"/>
    <mergeCell ref="X85:AG86"/>
    <mergeCell ref="R77:U77"/>
    <mergeCell ref="V77:Z77"/>
    <mergeCell ref="AB77:AC77"/>
    <mergeCell ref="AE77:AG77"/>
    <mergeCell ref="R78:Z78"/>
    <mergeCell ref="R79:U79"/>
    <mergeCell ref="V79:AA82"/>
    <mergeCell ref="AB79:AG79"/>
    <mergeCell ref="AB80:AE82"/>
    <mergeCell ref="AF80:AG82"/>
    <mergeCell ref="R75:U75"/>
    <mergeCell ref="V75:Z75"/>
    <mergeCell ref="AB75:AC75"/>
    <mergeCell ref="AE75:AG75"/>
    <mergeCell ref="R76:U76"/>
    <mergeCell ref="V76:Z76"/>
    <mergeCell ref="AB76:AC76"/>
    <mergeCell ref="AE76:AG76"/>
    <mergeCell ref="AD70:AD73"/>
    <mergeCell ref="AE70:AG73"/>
    <mergeCell ref="V73:Z73"/>
    <mergeCell ref="AB73:AC73"/>
    <mergeCell ref="R74:U74"/>
    <mergeCell ref="V74:Z74"/>
    <mergeCell ref="AB74:AC74"/>
    <mergeCell ref="AE74:AG74"/>
    <mergeCell ref="R66:U67"/>
    <mergeCell ref="V66:X67"/>
    <mergeCell ref="R70:U71"/>
    <mergeCell ref="V70:Z71"/>
    <mergeCell ref="AA70:AA73"/>
    <mergeCell ref="AB70:AC71"/>
    <mergeCell ref="R72:U72"/>
    <mergeCell ref="V72:Z72"/>
    <mergeCell ref="AB72:AC72"/>
    <mergeCell ref="R73:U73"/>
    <mergeCell ref="V63:X63"/>
    <mergeCell ref="Y63:AA63"/>
    <mergeCell ref="AB63:AD63"/>
    <mergeCell ref="AE63:AG63"/>
    <mergeCell ref="V64:V65"/>
    <mergeCell ref="W64:W65"/>
    <mergeCell ref="X64:AG65"/>
    <mergeCell ref="R60:U60"/>
    <mergeCell ref="V60:AA60"/>
    <mergeCell ref="AB60:AG60"/>
    <mergeCell ref="V61:AA62"/>
    <mergeCell ref="AB61:AG61"/>
    <mergeCell ref="AB62:AD62"/>
    <mergeCell ref="AE62:AG62"/>
    <mergeCell ref="R53:U54"/>
    <mergeCell ref="V53:X54"/>
    <mergeCell ref="R57:U59"/>
    <mergeCell ref="V57:AA58"/>
    <mergeCell ref="AB57:AG58"/>
    <mergeCell ref="V59:AA59"/>
    <mergeCell ref="AB59:AG59"/>
    <mergeCell ref="V51:X51"/>
    <mergeCell ref="Y51:AA51"/>
    <mergeCell ref="AB51:AD51"/>
    <mergeCell ref="AE51:AG51"/>
    <mergeCell ref="V52:X52"/>
    <mergeCell ref="Y52:AA52"/>
    <mergeCell ref="AB52:AD52"/>
    <mergeCell ref="AE52:AG52"/>
    <mergeCell ref="V48:AA48"/>
    <mergeCell ref="AB48:AG49"/>
    <mergeCell ref="V49:X49"/>
    <mergeCell ref="Y49:AA49"/>
    <mergeCell ref="V50:X50"/>
    <mergeCell ref="Y50:AA50"/>
    <mergeCell ref="AB50:AD50"/>
    <mergeCell ref="AE50:AG50"/>
    <mergeCell ref="R44:U46"/>
    <mergeCell ref="V44:AA45"/>
    <mergeCell ref="AB44:AG45"/>
    <mergeCell ref="V46:AA46"/>
    <mergeCell ref="AB46:AG46"/>
    <mergeCell ref="R47:U47"/>
    <mergeCell ref="V47:AA47"/>
    <mergeCell ref="AB47:AG47"/>
    <mergeCell ref="V37:AB37"/>
    <mergeCell ref="R38:U38"/>
    <mergeCell ref="V38:AB38"/>
    <mergeCell ref="R39:U39"/>
    <mergeCell ref="V39:AB39"/>
    <mergeCell ref="R40:U40"/>
    <mergeCell ref="V40:AB40"/>
    <mergeCell ref="R37:U37"/>
    <mergeCell ref="V32:AB32"/>
    <mergeCell ref="R34:U34"/>
    <mergeCell ref="V34:AB34"/>
    <mergeCell ref="R35:U35"/>
    <mergeCell ref="V35:AB35"/>
    <mergeCell ref="R36:U36"/>
    <mergeCell ref="V36:AB36"/>
    <mergeCell ref="R32:U32"/>
    <mergeCell ref="V28:AB28"/>
    <mergeCell ref="R29:U29"/>
    <mergeCell ref="V29:AB29"/>
    <mergeCell ref="R30:U30"/>
    <mergeCell ref="V30:AB30"/>
    <mergeCell ref="R31:U31"/>
    <mergeCell ref="V31:AB31"/>
    <mergeCell ref="R28:U28"/>
    <mergeCell ref="V24:AB24"/>
    <mergeCell ref="R25:U25"/>
    <mergeCell ref="V25:AB25"/>
    <mergeCell ref="R26:U26"/>
    <mergeCell ref="V26:AB26"/>
    <mergeCell ref="R27:U27"/>
    <mergeCell ref="V27:AB27"/>
    <mergeCell ref="V19:AB19"/>
    <mergeCell ref="R21:U21"/>
    <mergeCell ref="V21:AB21"/>
    <mergeCell ref="R22:U22"/>
    <mergeCell ref="V22:AB22"/>
    <mergeCell ref="R23:U23"/>
    <mergeCell ref="V23:AB23"/>
    <mergeCell ref="V20:AB20"/>
    <mergeCell ref="R15:U15"/>
    <mergeCell ref="V15:AB15"/>
    <mergeCell ref="R16:U16"/>
    <mergeCell ref="V16:AB16"/>
    <mergeCell ref="R17:U17"/>
    <mergeCell ref="V17:AB17"/>
    <mergeCell ref="R18:U18"/>
    <mergeCell ref="V18:AB18"/>
    <mergeCell ref="R19:U19"/>
    <mergeCell ref="A94:P94"/>
    <mergeCell ref="A95:P95"/>
    <mergeCell ref="A96:P96"/>
    <mergeCell ref="K83:N84"/>
    <mergeCell ref="A87:D88"/>
    <mergeCell ref="R20:U20"/>
    <mergeCell ref="R24:U24"/>
    <mergeCell ref="A107:P107"/>
    <mergeCell ref="A97:P97"/>
    <mergeCell ref="A98:P98"/>
    <mergeCell ref="A100:P100"/>
    <mergeCell ref="A101:P101"/>
    <mergeCell ref="A102:P102"/>
    <mergeCell ref="A103:P103"/>
    <mergeCell ref="A104:P104"/>
    <mergeCell ref="A106:P106"/>
    <mergeCell ref="A105:P105"/>
    <mergeCell ref="A74:D74"/>
    <mergeCell ref="A75:D75"/>
    <mergeCell ref="A73:D73"/>
    <mergeCell ref="G85:P86"/>
    <mergeCell ref="A85:D86"/>
    <mergeCell ref="I83:J84"/>
    <mergeCell ref="A79:D79"/>
    <mergeCell ref="E85:E86"/>
    <mergeCell ref="F85:F86"/>
    <mergeCell ref="N75:P75"/>
    <mergeCell ref="A92:P92"/>
    <mergeCell ref="A93:P93"/>
    <mergeCell ref="A76:D76"/>
    <mergeCell ref="A77:D77"/>
    <mergeCell ref="M70:M73"/>
    <mergeCell ref="K70:L71"/>
    <mergeCell ref="E79:J82"/>
    <mergeCell ref="K79:P79"/>
    <mergeCell ref="O80:P82"/>
    <mergeCell ref="E87:G88"/>
    <mergeCell ref="E15:K15"/>
    <mergeCell ref="E16:K16"/>
    <mergeCell ref="E17:K17"/>
    <mergeCell ref="E18:K18"/>
    <mergeCell ref="E19:K19"/>
    <mergeCell ref="A53:D54"/>
    <mergeCell ref="E53:G54"/>
    <mergeCell ref="E23:K23"/>
    <mergeCell ref="E24:K24"/>
    <mergeCell ref="E25:K25"/>
    <mergeCell ref="E20:K20"/>
    <mergeCell ref="E21:K21"/>
    <mergeCell ref="E22:K22"/>
    <mergeCell ref="E32:K32"/>
    <mergeCell ref="E29:K29"/>
    <mergeCell ref="E30:K30"/>
    <mergeCell ref="E26:K26"/>
    <mergeCell ref="E31:K31"/>
    <mergeCell ref="E28:K28"/>
    <mergeCell ref="A47:D47"/>
    <mergeCell ref="E36:K36"/>
    <mergeCell ref="E37:K37"/>
    <mergeCell ref="E38:K38"/>
    <mergeCell ref="E39:K39"/>
    <mergeCell ref="A38:D38"/>
    <mergeCell ref="A39:D39"/>
    <mergeCell ref="A40:D40"/>
    <mergeCell ref="E40:K40"/>
    <mergeCell ref="A37:D37"/>
    <mergeCell ref="E35:K35"/>
    <mergeCell ref="A21:D21"/>
    <mergeCell ref="A22:D22"/>
    <mergeCell ref="A31:D31"/>
    <mergeCell ref="A32:D32"/>
    <mergeCell ref="A34:D34"/>
    <mergeCell ref="A29:D29"/>
    <mergeCell ref="E34:K34"/>
    <mergeCell ref="E27:K27"/>
    <mergeCell ref="A30:D30"/>
    <mergeCell ref="A15:D15"/>
    <mergeCell ref="A16:D16"/>
    <mergeCell ref="A17:D17"/>
    <mergeCell ref="A19:D19"/>
    <mergeCell ref="A35:D35"/>
    <mergeCell ref="A36:D36"/>
    <mergeCell ref="A23:D23"/>
    <mergeCell ref="A24:D24"/>
    <mergeCell ref="A25:D25"/>
    <mergeCell ref="A20:D20"/>
    <mergeCell ref="A26:D26"/>
    <mergeCell ref="A27:D27"/>
    <mergeCell ref="A28:D28"/>
    <mergeCell ref="A1:C3"/>
    <mergeCell ref="D1:L2"/>
    <mergeCell ref="M1:X2"/>
    <mergeCell ref="D3:L3"/>
    <mergeCell ref="M3:X3"/>
    <mergeCell ref="A4:L4"/>
    <mergeCell ref="M4:O4"/>
    <mergeCell ref="P4:X4"/>
    <mergeCell ref="A5:L6"/>
    <mergeCell ref="M6:O6"/>
    <mergeCell ref="P6:X6"/>
    <mergeCell ref="P7:X7"/>
    <mergeCell ref="S5:U5"/>
    <mergeCell ref="V5:X5"/>
    <mergeCell ref="M5:N5"/>
    <mergeCell ref="P5:Q5"/>
    <mergeCell ref="A7:C7"/>
    <mergeCell ref="D7:H7"/>
    <mergeCell ref="I7:J7"/>
    <mergeCell ref="K7:L7"/>
    <mergeCell ref="M7:O7"/>
    <mergeCell ref="F11:I11"/>
    <mergeCell ref="J11:L11"/>
    <mergeCell ref="K80:N82"/>
    <mergeCell ref="A78:I78"/>
    <mergeCell ref="A8:X9"/>
    <mergeCell ref="A11:C11"/>
    <mergeCell ref="D11:E11"/>
    <mergeCell ref="A44:D46"/>
    <mergeCell ref="A18:D18"/>
    <mergeCell ref="A64:D65"/>
    <mergeCell ref="E64:E65"/>
    <mergeCell ref="F64:F65"/>
    <mergeCell ref="E83:H84"/>
    <mergeCell ref="O83:P84"/>
    <mergeCell ref="K74:L74"/>
    <mergeCell ref="E73:I73"/>
    <mergeCell ref="K75:L75"/>
    <mergeCell ref="K76:L76"/>
    <mergeCell ref="K77:L77"/>
    <mergeCell ref="N70:P73"/>
    <mergeCell ref="N74:P74"/>
    <mergeCell ref="N76:P76"/>
    <mergeCell ref="A70:D71"/>
    <mergeCell ref="E61:J62"/>
    <mergeCell ref="K62:M62"/>
    <mergeCell ref="K63:M63"/>
    <mergeCell ref="J70:J73"/>
    <mergeCell ref="E70:I71"/>
    <mergeCell ref="E66:G67"/>
    <mergeCell ref="A72:D72"/>
    <mergeCell ref="N63:P63"/>
    <mergeCell ref="N77:P77"/>
    <mergeCell ref="E72:I72"/>
    <mergeCell ref="N52:P52"/>
    <mergeCell ref="K50:M50"/>
    <mergeCell ref="E74:I74"/>
    <mergeCell ref="E75:I75"/>
    <mergeCell ref="E76:I76"/>
    <mergeCell ref="E77:I77"/>
    <mergeCell ref="K73:L73"/>
    <mergeCell ref="E44:J45"/>
    <mergeCell ref="K44:P45"/>
    <mergeCell ref="K46:P46"/>
    <mergeCell ref="K47:P47"/>
    <mergeCell ref="E48:J48"/>
    <mergeCell ref="E51:G51"/>
    <mergeCell ref="E46:J46"/>
    <mergeCell ref="E47:J47"/>
    <mergeCell ref="A60:D60"/>
    <mergeCell ref="E60:J60"/>
    <mergeCell ref="K60:P60"/>
    <mergeCell ref="K51:M51"/>
    <mergeCell ref="A57:D59"/>
    <mergeCell ref="K72:L72"/>
    <mergeCell ref="A66:D67"/>
    <mergeCell ref="G64:P65"/>
    <mergeCell ref="E63:G63"/>
    <mergeCell ref="H63:J63"/>
    <mergeCell ref="K52:M52"/>
    <mergeCell ref="E57:J58"/>
    <mergeCell ref="K57:P58"/>
    <mergeCell ref="E50:G50"/>
    <mergeCell ref="H50:J50"/>
    <mergeCell ref="H51:J51"/>
    <mergeCell ref="N50:P50"/>
    <mergeCell ref="E59:J59"/>
    <mergeCell ref="K59:P59"/>
    <mergeCell ref="E49:G49"/>
    <mergeCell ref="N62:P62"/>
    <mergeCell ref="K61:P61"/>
    <mergeCell ref="N51:P51"/>
    <mergeCell ref="H52:J52"/>
    <mergeCell ref="H49:J49"/>
    <mergeCell ref="K48:P49"/>
    <mergeCell ref="E52:G52"/>
    <mergeCell ref="DP44:DS46"/>
    <mergeCell ref="DT44:DY45"/>
    <mergeCell ref="DZ44:EE45"/>
    <mergeCell ref="DT46:DY46"/>
    <mergeCell ref="DZ46:EE46"/>
    <mergeCell ref="DP47:DS47"/>
    <mergeCell ref="DT47:DY47"/>
    <mergeCell ref="DZ47:EE47"/>
    <mergeCell ref="DT48:DY48"/>
    <mergeCell ref="DZ48:EE49"/>
    <mergeCell ref="DT49:DV49"/>
    <mergeCell ref="DW49:DY49"/>
    <mergeCell ref="DT50:DV50"/>
    <mergeCell ref="DW50:DY50"/>
    <mergeCell ref="DZ50:EB50"/>
    <mergeCell ref="EC50:EE50"/>
    <mergeCell ref="DT51:DV51"/>
    <mergeCell ref="DW51:DY51"/>
    <mergeCell ref="DZ51:EB51"/>
    <mergeCell ref="EC51:EE51"/>
    <mergeCell ref="DT52:DV52"/>
    <mergeCell ref="DW52:DY52"/>
    <mergeCell ref="DZ52:EB52"/>
    <mergeCell ref="EC52:EE52"/>
    <mergeCell ref="DP53:DS54"/>
    <mergeCell ref="DT53:DV54"/>
    <mergeCell ref="DP57:DS59"/>
    <mergeCell ref="DT57:DY58"/>
    <mergeCell ref="DZ57:EE58"/>
    <mergeCell ref="DT59:DY59"/>
    <mergeCell ref="DZ59:EE59"/>
    <mergeCell ref="DP60:DS60"/>
    <mergeCell ref="DT60:DY60"/>
    <mergeCell ref="DZ60:EE60"/>
    <mergeCell ref="DT61:DY62"/>
    <mergeCell ref="DZ61:EE61"/>
    <mergeCell ref="DZ62:EB62"/>
    <mergeCell ref="EC62:EE62"/>
    <mergeCell ref="DT63:DV63"/>
    <mergeCell ref="DW63:DY63"/>
    <mergeCell ref="DZ63:EB63"/>
    <mergeCell ref="EC63:EE63"/>
    <mergeCell ref="DP64:DS65"/>
    <mergeCell ref="DT64:DT65"/>
    <mergeCell ref="DU64:DU65"/>
    <mergeCell ref="DV64:EE65"/>
    <mergeCell ref="DP66:DS67"/>
    <mergeCell ref="DT66:DV67"/>
    <mergeCell ref="DP70:DS71"/>
    <mergeCell ref="DT70:DX71"/>
    <mergeCell ref="DY70:DY73"/>
    <mergeCell ref="DZ70:EA71"/>
    <mergeCell ref="EB70:EB73"/>
    <mergeCell ref="EC70:EE73"/>
    <mergeCell ref="DP72:DS72"/>
    <mergeCell ref="DT72:DX72"/>
    <mergeCell ref="DZ72:EA72"/>
    <mergeCell ref="DP73:DS73"/>
    <mergeCell ref="DT73:DX73"/>
    <mergeCell ref="DZ73:EA73"/>
    <mergeCell ref="DP74:DS74"/>
    <mergeCell ref="DT74:DX74"/>
    <mergeCell ref="DZ74:EA74"/>
    <mergeCell ref="EC74:EE74"/>
    <mergeCell ref="DP75:DS75"/>
    <mergeCell ref="DT75:DX75"/>
    <mergeCell ref="DZ75:EA75"/>
    <mergeCell ref="EC75:EE75"/>
    <mergeCell ref="DP76:DS76"/>
    <mergeCell ref="DT76:DX76"/>
    <mergeCell ref="DZ76:EA76"/>
    <mergeCell ref="EC76:EE76"/>
    <mergeCell ref="DP77:DS77"/>
    <mergeCell ref="DT77:DX77"/>
    <mergeCell ref="DZ77:EA77"/>
    <mergeCell ref="EC77:EE77"/>
    <mergeCell ref="DP78:DX78"/>
    <mergeCell ref="DP79:DS79"/>
    <mergeCell ref="DT79:DY82"/>
    <mergeCell ref="DZ79:EE79"/>
    <mergeCell ref="DZ80:EC82"/>
    <mergeCell ref="ED80:EE82"/>
    <mergeCell ref="DT83:DW84"/>
    <mergeCell ref="DX83:DY84"/>
    <mergeCell ref="DZ83:EC84"/>
    <mergeCell ref="ED83:EE84"/>
    <mergeCell ref="DP85:DS86"/>
    <mergeCell ref="DT85:DT86"/>
    <mergeCell ref="DU85:DU86"/>
    <mergeCell ref="DV85:EE86"/>
    <mergeCell ref="DP87:DS88"/>
    <mergeCell ref="DT87:DV88"/>
    <mergeCell ref="EG15:EJ15"/>
    <mergeCell ref="EK15:EQ15"/>
    <mergeCell ref="EG16:EJ16"/>
    <mergeCell ref="EK16:EQ16"/>
    <mergeCell ref="EG17:EJ17"/>
    <mergeCell ref="EK17:EQ17"/>
    <mergeCell ref="EG18:EJ18"/>
    <mergeCell ref="EK18:EQ18"/>
    <mergeCell ref="EG19:EJ19"/>
    <mergeCell ref="EK19:EQ19"/>
    <mergeCell ref="EG20:EJ20"/>
    <mergeCell ref="EK20:EQ20"/>
    <mergeCell ref="EG21:EJ21"/>
    <mergeCell ref="EK21:EQ21"/>
    <mergeCell ref="EG22:EJ22"/>
    <mergeCell ref="EK22:EQ22"/>
    <mergeCell ref="EG23:EJ23"/>
    <mergeCell ref="EK23:EQ23"/>
    <mergeCell ref="EG24:EJ24"/>
    <mergeCell ref="EK24:EQ24"/>
    <mergeCell ref="EG25:EJ25"/>
    <mergeCell ref="EK25:EQ25"/>
    <mergeCell ref="EG26:EJ26"/>
    <mergeCell ref="EK26:EQ26"/>
    <mergeCell ref="EG27:EJ27"/>
    <mergeCell ref="EK27:EQ27"/>
    <mergeCell ref="EG28:EJ28"/>
    <mergeCell ref="EK28:EQ28"/>
    <mergeCell ref="EG29:EJ29"/>
    <mergeCell ref="EK29:EQ29"/>
    <mergeCell ref="EG30:EJ30"/>
    <mergeCell ref="EK30:EQ30"/>
    <mergeCell ref="EG31:EJ31"/>
    <mergeCell ref="EK31:EQ31"/>
    <mergeCell ref="EG32:EJ32"/>
    <mergeCell ref="EK32:EQ32"/>
    <mergeCell ref="EG34:EJ34"/>
    <mergeCell ref="EK34:EQ34"/>
    <mergeCell ref="EG35:EJ35"/>
    <mergeCell ref="EK35:EQ35"/>
    <mergeCell ref="EG36:EJ36"/>
    <mergeCell ref="EK36:EQ36"/>
    <mergeCell ref="EG37:EJ37"/>
    <mergeCell ref="EK37:EQ37"/>
    <mergeCell ref="EG38:EJ38"/>
    <mergeCell ref="EK38:EQ38"/>
    <mergeCell ref="EG39:EJ39"/>
    <mergeCell ref="EK39:EQ39"/>
    <mergeCell ref="EG40:EJ40"/>
    <mergeCell ref="EK40:EQ40"/>
    <mergeCell ref="EG44:EJ46"/>
    <mergeCell ref="EK44:EP45"/>
    <mergeCell ref="EQ44:EV45"/>
    <mergeCell ref="EK46:EP46"/>
    <mergeCell ref="EQ46:EV46"/>
    <mergeCell ref="EG47:EJ47"/>
    <mergeCell ref="EK47:EP47"/>
    <mergeCell ref="EQ47:EV47"/>
    <mergeCell ref="EK48:EP48"/>
    <mergeCell ref="EQ48:EV49"/>
    <mergeCell ref="EK49:EM49"/>
    <mergeCell ref="EN49:EP49"/>
    <mergeCell ref="EK50:EM50"/>
    <mergeCell ref="EN50:EP50"/>
    <mergeCell ref="EQ50:ES50"/>
    <mergeCell ref="ET50:EV50"/>
    <mergeCell ref="EK51:EM51"/>
    <mergeCell ref="EN51:EP51"/>
    <mergeCell ref="EQ51:ES51"/>
    <mergeCell ref="ET51:EV51"/>
    <mergeCell ref="EK52:EM52"/>
    <mergeCell ref="EN52:EP52"/>
    <mergeCell ref="EQ52:ES52"/>
    <mergeCell ref="ET52:EV52"/>
    <mergeCell ref="EG53:EJ54"/>
    <mergeCell ref="EK53:EM54"/>
    <mergeCell ref="EG57:EJ59"/>
    <mergeCell ref="EK57:EP58"/>
    <mergeCell ref="EQ57:EV58"/>
    <mergeCell ref="EK59:EP59"/>
    <mergeCell ref="EQ59:EV59"/>
    <mergeCell ref="EG60:EJ60"/>
    <mergeCell ref="EK60:EP60"/>
    <mergeCell ref="EQ60:EV60"/>
    <mergeCell ref="EK61:EP62"/>
    <mergeCell ref="EQ61:EV61"/>
    <mergeCell ref="EQ62:ES62"/>
    <mergeCell ref="ET62:EV62"/>
    <mergeCell ref="EK63:EM63"/>
    <mergeCell ref="EN63:EP63"/>
    <mergeCell ref="EQ63:ES63"/>
    <mergeCell ref="ET63:EV63"/>
    <mergeCell ref="EG64:EJ65"/>
    <mergeCell ref="EK64:EK65"/>
    <mergeCell ref="EL64:EL65"/>
    <mergeCell ref="EM64:EV65"/>
    <mergeCell ref="EG66:EJ67"/>
    <mergeCell ref="EK66:EM67"/>
    <mergeCell ref="EG70:EJ71"/>
    <mergeCell ref="EK70:EO71"/>
    <mergeCell ref="EP70:EP73"/>
    <mergeCell ref="EQ70:ER71"/>
    <mergeCell ref="ES70:ES73"/>
    <mergeCell ref="ET70:EV73"/>
    <mergeCell ref="EG72:EJ72"/>
    <mergeCell ref="EK72:EO72"/>
    <mergeCell ref="EQ72:ER72"/>
    <mergeCell ref="EG73:EJ73"/>
    <mergeCell ref="EK73:EO73"/>
    <mergeCell ref="EQ73:ER73"/>
    <mergeCell ref="EG74:EJ74"/>
    <mergeCell ref="EK74:EO74"/>
    <mergeCell ref="EQ74:ER74"/>
    <mergeCell ref="ET74:EV74"/>
    <mergeCell ref="EG75:EJ75"/>
    <mergeCell ref="EK75:EO75"/>
    <mergeCell ref="EQ75:ER75"/>
    <mergeCell ref="ET75:EV75"/>
    <mergeCell ref="EG76:EJ76"/>
    <mergeCell ref="EK76:EO76"/>
    <mergeCell ref="EQ76:ER76"/>
    <mergeCell ref="ET76:EV76"/>
    <mergeCell ref="EG77:EJ77"/>
    <mergeCell ref="EK77:EO77"/>
    <mergeCell ref="EQ77:ER77"/>
    <mergeCell ref="ET77:EV77"/>
    <mergeCell ref="EG78:EO78"/>
    <mergeCell ref="EG79:EJ79"/>
    <mergeCell ref="EK79:EP82"/>
    <mergeCell ref="EQ79:EV79"/>
    <mergeCell ref="EQ80:ET82"/>
    <mergeCell ref="EU80:EV82"/>
    <mergeCell ref="EK83:EN84"/>
    <mergeCell ref="EO83:EP84"/>
    <mergeCell ref="EQ83:ET84"/>
    <mergeCell ref="EU83:EV84"/>
    <mergeCell ref="EG85:EJ86"/>
    <mergeCell ref="EK85:EK86"/>
    <mergeCell ref="EL85:EL86"/>
    <mergeCell ref="EM85:EV86"/>
    <mergeCell ref="EG87:EJ88"/>
    <mergeCell ref="EK87:EM88"/>
    <mergeCell ref="EX15:FA15"/>
    <mergeCell ref="FB15:FH15"/>
    <mergeCell ref="EX16:FA16"/>
    <mergeCell ref="FB16:FH16"/>
    <mergeCell ref="EX17:FA17"/>
    <mergeCell ref="FB17:FH17"/>
    <mergeCell ref="EX18:FA18"/>
    <mergeCell ref="FB18:FH18"/>
    <mergeCell ref="EX19:FA19"/>
    <mergeCell ref="FB19:FH19"/>
    <mergeCell ref="EX20:FA20"/>
    <mergeCell ref="FB20:FH20"/>
    <mergeCell ref="EX21:FA21"/>
    <mergeCell ref="FB21:FH21"/>
    <mergeCell ref="EX22:FA22"/>
    <mergeCell ref="FB22:FH22"/>
    <mergeCell ref="EX23:FA23"/>
    <mergeCell ref="FB23:FH23"/>
    <mergeCell ref="EX24:FA24"/>
    <mergeCell ref="FB24:FH24"/>
    <mergeCell ref="EX25:FA25"/>
    <mergeCell ref="FB25:FH25"/>
    <mergeCell ref="EX26:FA26"/>
    <mergeCell ref="FB26:FH26"/>
    <mergeCell ref="EX27:FA27"/>
    <mergeCell ref="FB27:FH27"/>
    <mergeCell ref="EX28:FA28"/>
    <mergeCell ref="FB28:FH28"/>
    <mergeCell ref="EX29:FA29"/>
    <mergeCell ref="FB29:FH29"/>
    <mergeCell ref="EX30:FA30"/>
    <mergeCell ref="FB30:FH30"/>
    <mergeCell ref="EX31:FA31"/>
    <mergeCell ref="FB31:FH31"/>
    <mergeCell ref="EX32:FA32"/>
    <mergeCell ref="FB32:FH32"/>
    <mergeCell ref="EX34:FA34"/>
    <mergeCell ref="FB34:FH34"/>
    <mergeCell ref="EX35:FA35"/>
    <mergeCell ref="FB35:FH35"/>
    <mergeCell ref="EX36:FA36"/>
    <mergeCell ref="FB36:FH36"/>
    <mergeCell ref="EX37:FA37"/>
    <mergeCell ref="FB37:FH37"/>
    <mergeCell ref="EX38:FA38"/>
    <mergeCell ref="FB38:FH38"/>
    <mergeCell ref="EX39:FA39"/>
    <mergeCell ref="FB39:FH39"/>
    <mergeCell ref="EX40:FA40"/>
    <mergeCell ref="FB40:FH40"/>
    <mergeCell ref="EX44:FA46"/>
    <mergeCell ref="FB44:FG45"/>
    <mergeCell ref="FH44:FM45"/>
    <mergeCell ref="FB46:FG46"/>
    <mergeCell ref="FH46:FM46"/>
    <mergeCell ref="EX47:FA47"/>
    <mergeCell ref="FB47:FG47"/>
    <mergeCell ref="FH47:FM47"/>
    <mergeCell ref="FB48:FG48"/>
    <mergeCell ref="FH48:FM49"/>
    <mergeCell ref="FB49:FD49"/>
    <mergeCell ref="FE49:FG49"/>
    <mergeCell ref="FB50:FD50"/>
    <mergeCell ref="FE50:FG50"/>
    <mergeCell ref="FH50:FJ50"/>
    <mergeCell ref="FK50:FM50"/>
    <mergeCell ref="FB51:FD51"/>
    <mergeCell ref="FE51:FG51"/>
    <mergeCell ref="FH51:FJ51"/>
    <mergeCell ref="FK51:FM51"/>
    <mergeCell ref="FB52:FD52"/>
    <mergeCell ref="FE52:FG52"/>
    <mergeCell ref="FH52:FJ52"/>
    <mergeCell ref="FK52:FM52"/>
    <mergeCell ref="EX53:FA54"/>
    <mergeCell ref="FB53:FD54"/>
    <mergeCell ref="EX57:FA59"/>
    <mergeCell ref="FB57:FG58"/>
    <mergeCell ref="FH57:FM58"/>
    <mergeCell ref="FB59:FG59"/>
    <mergeCell ref="FH59:FM59"/>
    <mergeCell ref="EX60:FA60"/>
    <mergeCell ref="FB60:FG60"/>
    <mergeCell ref="FH60:FM60"/>
    <mergeCell ref="FB61:FG62"/>
    <mergeCell ref="FH61:FM61"/>
    <mergeCell ref="FH62:FJ62"/>
    <mergeCell ref="FK62:FM62"/>
    <mergeCell ref="FB63:FD63"/>
    <mergeCell ref="FE63:FG63"/>
    <mergeCell ref="FH63:FJ63"/>
    <mergeCell ref="FK63:FM63"/>
    <mergeCell ref="EX64:FA65"/>
    <mergeCell ref="FB64:FB65"/>
    <mergeCell ref="FC64:FC65"/>
    <mergeCell ref="FD64:FM65"/>
    <mergeCell ref="EX66:FA67"/>
    <mergeCell ref="FB66:FD67"/>
    <mergeCell ref="EX70:FA71"/>
    <mergeCell ref="FB70:FF71"/>
    <mergeCell ref="FG70:FG73"/>
    <mergeCell ref="FH70:FI71"/>
    <mergeCell ref="FJ70:FJ73"/>
    <mergeCell ref="FK70:FM73"/>
    <mergeCell ref="EX72:FA72"/>
    <mergeCell ref="FB72:FF72"/>
    <mergeCell ref="FH72:FI72"/>
    <mergeCell ref="EX73:FA73"/>
    <mergeCell ref="FB73:FF73"/>
    <mergeCell ref="FH73:FI73"/>
    <mergeCell ref="EX74:FA74"/>
    <mergeCell ref="FB74:FF74"/>
    <mergeCell ref="FH74:FI74"/>
    <mergeCell ref="FK74:FM74"/>
    <mergeCell ref="EX75:FA75"/>
    <mergeCell ref="FB75:FF75"/>
    <mergeCell ref="FH75:FI75"/>
    <mergeCell ref="FK75:FM75"/>
    <mergeCell ref="EX76:FA76"/>
    <mergeCell ref="FB76:FF76"/>
    <mergeCell ref="FH76:FI76"/>
    <mergeCell ref="FK76:FM76"/>
    <mergeCell ref="EX77:FA77"/>
    <mergeCell ref="FB77:FF77"/>
    <mergeCell ref="FH77:FI77"/>
    <mergeCell ref="FK77:FM77"/>
    <mergeCell ref="EX78:FF78"/>
    <mergeCell ref="EX79:FA79"/>
    <mergeCell ref="FB79:FG82"/>
    <mergeCell ref="FH79:FM79"/>
    <mergeCell ref="FH80:FK82"/>
    <mergeCell ref="FL80:FM82"/>
    <mergeCell ref="EX87:FA88"/>
    <mergeCell ref="FB87:FD88"/>
    <mergeCell ref="FB83:FE84"/>
    <mergeCell ref="FF83:FG84"/>
    <mergeCell ref="FH83:FK84"/>
    <mergeCell ref="FL83:FM84"/>
    <mergeCell ref="EX85:FA86"/>
    <mergeCell ref="FB85:FB86"/>
    <mergeCell ref="FC85:FC86"/>
    <mergeCell ref="FD85:FM86"/>
  </mergeCells>
  <conditionalFormatting sqref="H52:J52">
    <cfRule type="cellIs" priority="238" dxfId="5" operator="equal" stopIfTrue="1">
      <formula>"IKKE OK"</formula>
    </cfRule>
    <cfRule type="cellIs" priority="239" dxfId="6" operator="equal" stopIfTrue="1">
      <formula>"OK"</formula>
    </cfRule>
  </conditionalFormatting>
  <conditionalFormatting sqref="N52:P52">
    <cfRule type="cellIs" priority="236" dxfId="102" operator="equal" stopIfTrue="1">
      <formula>"Vurdering"</formula>
    </cfRule>
    <cfRule type="cellIs" priority="237" dxfId="6" operator="equal" stopIfTrue="1">
      <formula>"OK"</formula>
    </cfRule>
  </conditionalFormatting>
  <conditionalFormatting sqref="N63:P63">
    <cfRule type="cellIs" priority="234" dxfId="5" operator="equal" stopIfTrue="1">
      <formula>"IKKE OK"</formula>
    </cfRule>
    <cfRule type="cellIs" priority="235" dxfId="6" operator="equal" stopIfTrue="1">
      <formula>"OK"</formula>
    </cfRule>
  </conditionalFormatting>
  <conditionalFormatting sqref="I83:J84">
    <cfRule type="cellIs" priority="232" dxfId="6" operator="equal" stopIfTrue="1">
      <formula>"OK"</formula>
    </cfRule>
    <cfRule type="cellIs" priority="233" dxfId="5" operator="equal" stopIfTrue="1">
      <formula>"IKKE OK"</formula>
    </cfRule>
  </conditionalFormatting>
  <conditionalFormatting sqref="O80:P82">
    <cfRule type="cellIs" priority="230" dxfId="102" operator="equal" stopIfTrue="1">
      <formula>"Vurdering"</formula>
    </cfRule>
    <cfRule type="cellIs" priority="231" dxfId="6" operator="equal" stopIfTrue="1">
      <formula>"OK"</formula>
    </cfRule>
  </conditionalFormatting>
  <conditionalFormatting sqref="O83:P84">
    <cfRule type="cellIs" priority="228" dxfId="102" operator="equal" stopIfTrue="1">
      <formula>"Vurdering"</formula>
    </cfRule>
    <cfRule type="cellIs" priority="229" dxfId="6" operator="equal" stopIfTrue="1">
      <formula>"OK"</formula>
    </cfRule>
  </conditionalFormatting>
  <conditionalFormatting sqref="H63:J63">
    <cfRule type="cellIs" priority="226" dxfId="6" operator="equal" stopIfTrue="1">
      <formula>"OK"</formula>
    </cfRule>
    <cfRule type="cellIs" priority="227" dxfId="5" operator="equal" stopIfTrue="1">
      <formula>"IKKE OK"</formula>
    </cfRule>
  </conditionalFormatting>
  <conditionalFormatting sqref="M1:X2">
    <cfRule type="cellIs" priority="225" dxfId="0" operator="equal" stopIfTrue="1">
      <formula>""</formula>
    </cfRule>
  </conditionalFormatting>
  <conditionalFormatting sqref="Y52:AA52">
    <cfRule type="cellIs" priority="125" dxfId="5" operator="equal" stopIfTrue="1">
      <formula>"IKKE OK"</formula>
    </cfRule>
    <cfRule type="cellIs" priority="126" dxfId="6" operator="equal" stopIfTrue="1">
      <formula>"OK"</formula>
    </cfRule>
  </conditionalFormatting>
  <conditionalFormatting sqref="AE52:AG52">
    <cfRule type="cellIs" priority="123" dxfId="102" operator="equal" stopIfTrue="1">
      <formula>"Vurdering"</formula>
    </cfRule>
    <cfRule type="cellIs" priority="124" dxfId="6" operator="equal" stopIfTrue="1">
      <formula>"OK"</formula>
    </cfRule>
  </conditionalFormatting>
  <conditionalFormatting sqref="AE63:AG63">
    <cfRule type="cellIs" priority="121" dxfId="5" operator="equal" stopIfTrue="1">
      <formula>"IKKE OK"</formula>
    </cfRule>
    <cfRule type="cellIs" priority="122" dxfId="6" operator="equal" stopIfTrue="1">
      <formula>"OK"</formula>
    </cfRule>
  </conditionalFormatting>
  <conditionalFormatting sqref="Z83:AA84">
    <cfRule type="cellIs" priority="119" dxfId="6" operator="equal" stopIfTrue="1">
      <formula>"OK"</formula>
    </cfRule>
    <cfRule type="cellIs" priority="120" dxfId="5" operator="equal" stopIfTrue="1">
      <formula>"IKKE OK"</formula>
    </cfRule>
  </conditionalFormatting>
  <conditionalFormatting sqref="AF80:AG82">
    <cfRule type="cellIs" priority="117" dxfId="102" operator="equal" stopIfTrue="1">
      <formula>"Vurdering"</formula>
    </cfRule>
    <cfRule type="cellIs" priority="118" dxfId="6" operator="equal" stopIfTrue="1">
      <formula>"OK"</formula>
    </cfRule>
  </conditionalFormatting>
  <conditionalFormatting sqref="AF83:AG84">
    <cfRule type="cellIs" priority="115" dxfId="102" operator="equal" stopIfTrue="1">
      <formula>"Vurdering"</formula>
    </cfRule>
    <cfRule type="cellIs" priority="116" dxfId="6" operator="equal" stopIfTrue="1">
      <formula>"OK"</formula>
    </cfRule>
  </conditionalFormatting>
  <conditionalFormatting sqref="Y63:AA63">
    <cfRule type="cellIs" priority="113" dxfId="6" operator="equal" stopIfTrue="1">
      <formula>"OK"</formula>
    </cfRule>
    <cfRule type="cellIs" priority="114" dxfId="5" operator="equal" stopIfTrue="1">
      <formula>"IKKE OK"</formula>
    </cfRule>
  </conditionalFormatting>
  <conditionalFormatting sqref="AP52:AR52">
    <cfRule type="cellIs" priority="111" dxfId="5" operator="equal" stopIfTrue="1">
      <formula>"IKKE OK"</formula>
    </cfRule>
    <cfRule type="cellIs" priority="112" dxfId="6" operator="equal" stopIfTrue="1">
      <formula>"OK"</formula>
    </cfRule>
  </conditionalFormatting>
  <conditionalFormatting sqref="AV52:AX52">
    <cfRule type="cellIs" priority="109" dxfId="102" operator="equal" stopIfTrue="1">
      <formula>"Vurdering"</formula>
    </cfRule>
    <cfRule type="cellIs" priority="110" dxfId="6" operator="equal" stopIfTrue="1">
      <formula>"OK"</formula>
    </cfRule>
  </conditionalFormatting>
  <conditionalFormatting sqref="AV63:AX63">
    <cfRule type="cellIs" priority="107" dxfId="5" operator="equal" stopIfTrue="1">
      <formula>"IKKE OK"</formula>
    </cfRule>
    <cfRule type="cellIs" priority="108" dxfId="6" operator="equal" stopIfTrue="1">
      <formula>"OK"</formula>
    </cfRule>
  </conditionalFormatting>
  <conditionalFormatting sqref="AQ83:AR84">
    <cfRule type="cellIs" priority="105" dxfId="6" operator="equal" stopIfTrue="1">
      <formula>"OK"</formula>
    </cfRule>
    <cfRule type="cellIs" priority="106" dxfId="5" operator="equal" stopIfTrue="1">
      <formula>"IKKE OK"</formula>
    </cfRule>
  </conditionalFormatting>
  <conditionalFormatting sqref="AW80:AX82">
    <cfRule type="cellIs" priority="103" dxfId="102" operator="equal" stopIfTrue="1">
      <formula>"Vurdering"</formula>
    </cfRule>
    <cfRule type="cellIs" priority="104" dxfId="6" operator="equal" stopIfTrue="1">
      <formula>"OK"</formula>
    </cfRule>
  </conditionalFormatting>
  <conditionalFormatting sqref="AW83:AX84">
    <cfRule type="cellIs" priority="101" dxfId="102" operator="equal" stopIfTrue="1">
      <formula>"Vurdering"</formula>
    </cfRule>
    <cfRule type="cellIs" priority="102" dxfId="6" operator="equal" stopIfTrue="1">
      <formula>"OK"</formula>
    </cfRule>
  </conditionalFormatting>
  <conditionalFormatting sqref="AP63:AR63">
    <cfRule type="cellIs" priority="99" dxfId="6" operator="equal" stopIfTrue="1">
      <formula>"OK"</formula>
    </cfRule>
    <cfRule type="cellIs" priority="100" dxfId="5" operator="equal" stopIfTrue="1">
      <formula>"IKKE OK"</formula>
    </cfRule>
  </conditionalFormatting>
  <conditionalFormatting sqref="BG52:BI52">
    <cfRule type="cellIs" priority="97" dxfId="5" operator="equal" stopIfTrue="1">
      <formula>"IKKE OK"</formula>
    </cfRule>
    <cfRule type="cellIs" priority="98" dxfId="6" operator="equal" stopIfTrue="1">
      <formula>"OK"</formula>
    </cfRule>
  </conditionalFormatting>
  <conditionalFormatting sqref="BM52:BO52">
    <cfRule type="cellIs" priority="95" dxfId="102" operator="equal" stopIfTrue="1">
      <formula>"Vurdering"</formula>
    </cfRule>
    <cfRule type="cellIs" priority="96" dxfId="6" operator="equal" stopIfTrue="1">
      <formula>"OK"</formula>
    </cfRule>
  </conditionalFormatting>
  <conditionalFormatting sqref="BM63:BO63">
    <cfRule type="cellIs" priority="93" dxfId="5" operator="equal" stopIfTrue="1">
      <formula>"IKKE OK"</formula>
    </cfRule>
    <cfRule type="cellIs" priority="94" dxfId="6" operator="equal" stopIfTrue="1">
      <formula>"OK"</formula>
    </cfRule>
  </conditionalFormatting>
  <conditionalFormatting sqref="BH83:BI84">
    <cfRule type="cellIs" priority="91" dxfId="6" operator="equal" stopIfTrue="1">
      <formula>"OK"</formula>
    </cfRule>
    <cfRule type="cellIs" priority="92" dxfId="5" operator="equal" stopIfTrue="1">
      <formula>"IKKE OK"</formula>
    </cfRule>
  </conditionalFormatting>
  <conditionalFormatting sqref="BN80:BO82">
    <cfRule type="cellIs" priority="89" dxfId="102" operator="equal" stopIfTrue="1">
      <formula>"Vurdering"</formula>
    </cfRule>
    <cfRule type="cellIs" priority="90" dxfId="6" operator="equal" stopIfTrue="1">
      <formula>"OK"</formula>
    </cfRule>
  </conditionalFormatting>
  <conditionalFormatting sqref="BN83:BO84">
    <cfRule type="cellIs" priority="87" dxfId="102" operator="equal" stopIfTrue="1">
      <formula>"Vurdering"</formula>
    </cfRule>
    <cfRule type="cellIs" priority="88" dxfId="6" operator="equal" stopIfTrue="1">
      <formula>"OK"</formula>
    </cfRule>
  </conditionalFormatting>
  <conditionalFormatting sqref="BG63:BI63">
    <cfRule type="cellIs" priority="85" dxfId="6" operator="equal" stopIfTrue="1">
      <formula>"OK"</formula>
    </cfRule>
    <cfRule type="cellIs" priority="86" dxfId="5" operator="equal" stopIfTrue="1">
      <formula>"IKKE OK"</formula>
    </cfRule>
  </conditionalFormatting>
  <conditionalFormatting sqref="BX52:BZ52">
    <cfRule type="cellIs" priority="83" dxfId="5" operator="equal" stopIfTrue="1">
      <formula>"IKKE OK"</formula>
    </cfRule>
    <cfRule type="cellIs" priority="84" dxfId="6" operator="equal" stopIfTrue="1">
      <formula>"OK"</formula>
    </cfRule>
  </conditionalFormatting>
  <conditionalFormatting sqref="CD52:CF52">
    <cfRule type="cellIs" priority="81" dxfId="102" operator="equal" stopIfTrue="1">
      <formula>"Vurdering"</formula>
    </cfRule>
    <cfRule type="cellIs" priority="82" dxfId="6" operator="equal" stopIfTrue="1">
      <formula>"OK"</formula>
    </cfRule>
  </conditionalFormatting>
  <conditionalFormatting sqref="CD63:CF63">
    <cfRule type="cellIs" priority="79" dxfId="5" operator="equal" stopIfTrue="1">
      <formula>"IKKE OK"</formula>
    </cfRule>
    <cfRule type="cellIs" priority="80" dxfId="6" operator="equal" stopIfTrue="1">
      <formula>"OK"</formula>
    </cfRule>
  </conditionalFormatting>
  <conditionalFormatting sqref="BY83:BZ84">
    <cfRule type="cellIs" priority="77" dxfId="6" operator="equal" stopIfTrue="1">
      <formula>"OK"</formula>
    </cfRule>
    <cfRule type="cellIs" priority="78" dxfId="5" operator="equal" stopIfTrue="1">
      <formula>"IKKE OK"</formula>
    </cfRule>
  </conditionalFormatting>
  <conditionalFormatting sqref="CE80:CF82">
    <cfRule type="cellIs" priority="75" dxfId="102" operator="equal" stopIfTrue="1">
      <formula>"Vurdering"</formula>
    </cfRule>
    <cfRule type="cellIs" priority="76" dxfId="6" operator="equal" stopIfTrue="1">
      <formula>"OK"</formula>
    </cfRule>
  </conditionalFormatting>
  <conditionalFormatting sqref="CE83:CF84">
    <cfRule type="cellIs" priority="73" dxfId="102" operator="equal" stopIfTrue="1">
      <formula>"Vurdering"</formula>
    </cfRule>
    <cfRule type="cellIs" priority="74" dxfId="6" operator="equal" stopIfTrue="1">
      <formula>"OK"</formula>
    </cfRule>
  </conditionalFormatting>
  <conditionalFormatting sqref="BX63:BZ63">
    <cfRule type="cellIs" priority="71" dxfId="6" operator="equal" stopIfTrue="1">
      <formula>"OK"</formula>
    </cfRule>
    <cfRule type="cellIs" priority="72" dxfId="5" operator="equal" stopIfTrue="1">
      <formula>"IKKE OK"</formula>
    </cfRule>
  </conditionalFormatting>
  <conditionalFormatting sqref="CO52:CQ52">
    <cfRule type="cellIs" priority="69" dxfId="5" operator="equal" stopIfTrue="1">
      <formula>"IKKE OK"</formula>
    </cfRule>
    <cfRule type="cellIs" priority="70" dxfId="6" operator="equal" stopIfTrue="1">
      <formula>"OK"</formula>
    </cfRule>
  </conditionalFormatting>
  <conditionalFormatting sqref="CU52:CW52">
    <cfRule type="cellIs" priority="67" dxfId="102" operator="equal" stopIfTrue="1">
      <formula>"Vurdering"</formula>
    </cfRule>
    <cfRule type="cellIs" priority="68" dxfId="6" operator="equal" stopIfTrue="1">
      <formula>"OK"</formula>
    </cfRule>
  </conditionalFormatting>
  <conditionalFormatting sqref="CU63:CW63">
    <cfRule type="cellIs" priority="65" dxfId="5" operator="equal" stopIfTrue="1">
      <formula>"IKKE OK"</formula>
    </cfRule>
    <cfRule type="cellIs" priority="66" dxfId="6" operator="equal" stopIfTrue="1">
      <formula>"OK"</formula>
    </cfRule>
  </conditionalFormatting>
  <conditionalFormatting sqref="CP83:CQ84">
    <cfRule type="cellIs" priority="63" dxfId="6" operator="equal" stopIfTrue="1">
      <formula>"OK"</formula>
    </cfRule>
    <cfRule type="cellIs" priority="64" dxfId="5" operator="equal" stopIfTrue="1">
      <formula>"IKKE OK"</formula>
    </cfRule>
  </conditionalFormatting>
  <conditionalFormatting sqref="CV80:CW82">
    <cfRule type="cellIs" priority="61" dxfId="102" operator="equal" stopIfTrue="1">
      <formula>"Vurdering"</formula>
    </cfRule>
    <cfRule type="cellIs" priority="62" dxfId="6" operator="equal" stopIfTrue="1">
      <formula>"OK"</formula>
    </cfRule>
  </conditionalFormatting>
  <conditionalFormatting sqref="CV83:CW84">
    <cfRule type="cellIs" priority="59" dxfId="102" operator="equal" stopIfTrue="1">
      <formula>"Vurdering"</formula>
    </cfRule>
    <cfRule type="cellIs" priority="60" dxfId="6" operator="equal" stopIfTrue="1">
      <formula>"OK"</formula>
    </cfRule>
  </conditionalFormatting>
  <conditionalFormatting sqref="CO63:CQ63">
    <cfRule type="cellIs" priority="57" dxfId="6" operator="equal" stopIfTrue="1">
      <formula>"OK"</formula>
    </cfRule>
    <cfRule type="cellIs" priority="58" dxfId="5" operator="equal" stopIfTrue="1">
      <formula>"IKKE OK"</formula>
    </cfRule>
  </conditionalFormatting>
  <conditionalFormatting sqref="DF52:DH52">
    <cfRule type="cellIs" priority="55" dxfId="5" operator="equal" stopIfTrue="1">
      <formula>"IKKE OK"</formula>
    </cfRule>
    <cfRule type="cellIs" priority="56" dxfId="6" operator="equal" stopIfTrue="1">
      <formula>"OK"</formula>
    </cfRule>
  </conditionalFormatting>
  <conditionalFormatting sqref="DL52:DN52">
    <cfRule type="cellIs" priority="53" dxfId="102" operator="equal" stopIfTrue="1">
      <formula>"Vurdering"</formula>
    </cfRule>
    <cfRule type="cellIs" priority="54" dxfId="6" operator="equal" stopIfTrue="1">
      <formula>"OK"</formula>
    </cfRule>
  </conditionalFormatting>
  <conditionalFormatting sqref="DL63:DN63">
    <cfRule type="cellIs" priority="51" dxfId="5" operator="equal" stopIfTrue="1">
      <formula>"IKKE OK"</formula>
    </cfRule>
    <cfRule type="cellIs" priority="52" dxfId="6" operator="equal" stopIfTrue="1">
      <formula>"OK"</formula>
    </cfRule>
  </conditionalFormatting>
  <conditionalFormatting sqref="DG83:DH84">
    <cfRule type="cellIs" priority="49" dxfId="6" operator="equal" stopIfTrue="1">
      <formula>"OK"</formula>
    </cfRule>
    <cfRule type="cellIs" priority="50" dxfId="5" operator="equal" stopIfTrue="1">
      <formula>"IKKE OK"</formula>
    </cfRule>
  </conditionalFormatting>
  <conditionalFormatting sqref="DM80:DN82">
    <cfRule type="cellIs" priority="47" dxfId="102" operator="equal" stopIfTrue="1">
      <formula>"Vurdering"</formula>
    </cfRule>
    <cfRule type="cellIs" priority="48" dxfId="6" operator="equal" stopIfTrue="1">
      <formula>"OK"</formula>
    </cfRule>
  </conditionalFormatting>
  <conditionalFormatting sqref="DM83:DN84">
    <cfRule type="cellIs" priority="45" dxfId="102" operator="equal" stopIfTrue="1">
      <formula>"Vurdering"</formula>
    </cfRule>
    <cfRule type="cellIs" priority="46" dxfId="6" operator="equal" stopIfTrue="1">
      <formula>"OK"</formula>
    </cfRule>
  </conditionalFormatting>
  <conditionalFormatting sqref="DF63:DH63">
    <cfRule type="cellIs" priority="43" dxfId="6" operator="equal" stopIfTrue="1">
      <formula>"OK"</formula>
    </cfRule>
    <cfRule type="cellIs" priority="44" dxfId="5" operator="equal" stopIfTrue="1">
      <formula>"IKKE OK"</formula>
    </cfRule>
  </conditionalFormatting>
  <conditionalFormatting sqref="DW52:DY52">
    <cfRule type="cellIs" priority="41" dxfId="5" operator="equal" stopIfTrue="1">
      <formula>"IKKE OK"</formula>
    </cfRule>
    <cfRule type="cellIs" priority="42" dxfId="6" operator="equal" stopIfTrue="1">
      <formula>"OK"</formula>
    </cfRule>
  </conditionalFormatting>
  <conditionalFormatting sqref="EC52:EE52">
    <cfRule type="cellIs" priority="39" dxfId="102" operator="equal" stopIfTrue="1">
      <formula>"Vurdering"</formula>
    </cfRule>
    <cfRule type="cellIs" priority="40" dxfId="6" operator="equal" stopIfTrue="1">
      <formula>"OK"</formula>
    </cfRule>
  </conditionalFormatting>
  <conditionalFormatting sqref="EC63:EE63">
    <cfRule type="cellIs" priority="37" dxfId="5" operator="equal" stopIfTrue="1">
      <formula>"IKKE OK"</formula>
    </cfRule>
    <cfRule type="cellIs" priority="38" dxfId="6" operator="equal" stopIfTrue="1">
      <formula>"OK"</formula>
    </cfRule>
  </conditionalFormatting>
  <conditionalFormatting sqref="DX83:DY84">
    <cfRule type="cellIs" priority="35" dxfId="6" operator="equal" stopIfTrue="1">
      <formula>"OK"</formula>
    </cfRule>
    <cfRule type="cellIs" priority="36" dxfId="5" operator="equal" stopIfTrue="1">
      <formula>"IKKE OK"</formula>
    </cfRule>
  </conditionalFormatting>
  <conditionalFormatting sqref="ED80:EE82">
    <cfRule type="cellIs" priority="33" dxfId="102" operator="equal" stopIfTrue="1">
      <formula>"Vurdering"</formula>
    </cfRule>
    <cfRule type="cellIs" priority="34" dxfId="6" operator="equal" stopIfTrue="1">
      <formula>"OK"</formula>
    </cfRule>
  </conditionalFormatting>
  <conditionalFormatting sqref="ED83:EE84">
    <cfRule type="cellIs" priority="31" dxfId="102" operator="equal" stopIfTrue="1">
      <formula>"Vurdering"</formula>
    </cfRule>
    <cfRule type="cellIs" priority="32" dxfId="6" operator="equal" stopIfTrue="1">
      <formula>"OK"</formula>
    </cfRule>
  </conditionalFormatting>
  <conditionalFormatting sqref="DW63:DY63">
    <cfRule type="cellIs" priority="29" dxfId="6" operator="equal" stopIfTrue="1">
      <formula>"OK"</formula>
    </cfRule>
    <cfRule type="cellIs" priority="30" dxfId="5" operator="equal" stopIfTrue="1">
      <formula>"IKKE OK"</formula>
    </cfRule>
  </conditionalFormatting>
  <conditionalFormatting sqref="EN52:EP52">
    <cfRule type="cellIs" priority="27" dxfId="5" operator="equal" stopIfTrue="1">
      <formula>"IKKE OK"</formula>
    </cfRule>
    <cfRule type="cellIs" priority="28" dxfId="6" operator="equal" stopIfTrue="1">
      <formula>"OK"</formula>
    </cfRule>
  </conditionalFormatting>
  <conditionalFormatting sqref="ET52:EV52">
    <cfRule type="cellIs" priority="25" dxfId="102" operator="equal" stopIfTrue="1">
      <formula>"Vurdering"</formula>
    </cfRule>
    <cfRule type="cellIs" priority="26" dxfId="6" operator="equal" stopIfTrue="1">
      <formula>"OK"</formula>
    </cfRule>
  </conditionalFormatting>
  <conditionalFormatting sqref="ET63:EV63">
    <cfRule type="cellIs" priority="23" dxfId="5" operator="equal" stopIfTrue="1">
      <formula>"IKKE OK"</formula>
    </cfRule>
    <cfRule type="cellIs" priority="24" dxfId="6" operator="equal" stopIfTrue="1">
      <formula>"OK"</formula>
    </cfRule>
  </conditionalFormatting>
  <conditionalFormatting sqref="EO83:EP84">
    <cfRule type="cellIs" priority="21" dxfId="6" operator="equal" stopIfTrue="1">
      <formula>"OK"</formula>
    </cfRule>
    <cfRule type="cellIs" priority="22" dxfId="5" operator="equal" stopIfTrue="1">
      <formula>"IKKE OK"</formula>
    </cfRule>
  </conditionalFormatting>
  <conditionalFormatting sqref="EU80:EV82">
    <cfRule type="cellIs" priority="19" dxfId="102" operator="equal" stopIfTrue="1">
      <formula>"Vurdering"</formula>
    </cfRule>
    <cfRule type="cellIs" priority="20" dxfId="6" operator="equal" stopIfTrue="1">
      <formula>"OK"</formula>
    </cfRule>
  </conditionalFormatting>
  <conditionalFormatting sqref="EU83:EV84">
    <cfRule type="cellIs" priority="17" dxfId="102" operator="equal" stopIfTrue="1">
      <formula>"Vurdering"</formula>
    </cfRule>
    <cfRule type="cellIs" priority="18" dxfId="6" operator="equal" stopIfTrue="1">
      <formula>"OK"</formula>
    </cfRule>
  </conditionalFormatting>
  <conditionalFormatting sqref="EN63:EP63">
    <cfRule type="cellIs" priority="15" dxfId="6" operator="equal" stopIfTrue="1">
      <formula>"OK"</formula>
    </cfRule>
    <cfRule type="cellIs" priority="16" dxfId="5" operator="equal" stopIfTrue="1">
      <formula>"IKKE OK"</formula>
    </cfRule>
  </conditionalFormatting>
  <conditionalFormatting sqref="FE52:FG52">
    <cfRule type="cellIs" priority="13" dxfId="5" operator="equal" stopIfTrue="1">
      <formula>"IKKE OK"</formula>
    </cfRule>
    <cfRule type="cellIs" priority="14" dxfId="6" operator="equal" stopIfTrue="1">
      <formula>"OK"</formula>
    </cfRule>
  </conditionalFormatting>
  <conditionalFormatting sqref="FK52:FM52">
    <cfRule type="cellIs" priority="11" dxfId="102" operator="equal" stopIfTrue="1">
      <formula>"Vurdering"</formula>
    </cfRule>
    <cfRule type="cellIs" priority="12" dxfId="6" operator="equal" stopIfTrue="1">
      <formula>"OK"</formula>
    </cfRule>
  </conditionalFormatting>
  <conditionalFormatting sqref="FK63:FM63">
    <cfRule type="cellIs" priority="9" dxfId="5" operator="equal" stopIfTrue="1">
      <formula>"IKKE OK"</formula>
    </cfRule>
    <cfRule type="cellIs" priority="10" dxfId="6" operator="equal" stopIfTrue="1">
      <formula>"OK"</formula>
    </cfRule>
  </conditionalFormatting>
  <conditionalFormatting sqref="FF83:FG84">
    <cfRule type="cellIs" priority="7" dxfId="6" operator="equal" stopIfTrue="1">
      <formula>"OK"</formula>
    </cfRule>
    <cfRule type="cellIs" priority="8" dxfId="5" operator="equal" stopIfTrue="1">
      <formula>"IKKE OK"</formula>
    </cfRule>
  </conditionalFormatting>
  <conditionalFormatting sqref="FL80:FM82">
    <cfRule type="cellIs" priority="5" dxfId="102" operator="equal" stopIfTrue="1">
      <formula>"Vurdering"</formula>
    </cfRule>
    <cfRule type="cellIs" priority="6" dxfId="6" operator="equal" stopIfTrue="1">
      <formula>"OK"</formula>
    </cfRule>
  </conditionalFormatting>
  <conditionalFormatting sqref="FL83:FM84">
    <cfRule type="cellIs" priority="3" dxfId="102" operator="equal" stopIfTrue="1">
      <formula>"Vurdering"</formula>
    </cfRule>
    <cfRule type="cellIs" priority="4" dxfId="6" operator="equal" stopIfTrue="1">
      <formula>"OK"</formula>
    </cfRule>
  </conditionalFormatting>
  <conditionalFormatting sqref="FE63:FG63">
    <cfRule type="cellIs" priority="1" dxfId="6" operator="equal" stopIfTrue="1">
      <formula>"OK"</formula>
    </cfRule>
    <cfRule type="cellIs" priority="2" dxfId="5" operator="equal" stopIfTrue="1">
      <formula>"IKKE OK"</formula>
    </cfRule>
  </conditionalFormatting>
  <dataValidations count="2">
    <dataValidation type="list" allowBlank="1" showInputMessage="1" showErrorMessage="1" sqref="E64 E85 V64 V85 AM64 AM85 BD64 BD85 BU64 BU85 CL64 CL85 DC64 DC85 DT64 DT85 EK64 EK85 FB64 FB85">
      <formula1>"1,2,3,4,5,6,7,8,9,10,11,12,13,14,15,16,17,18,19,20"</formula1>
    </dataValidation>
    <dataValidation type="list" allowBlank="1" showInputMessage="1" showErrorMessage="1" sqref="E53:G54 E87:G88 E66:G67 V53:X54 V87:X88 V66:X67 AM53:AO54 AM87:AO88 AM66:AO67 BD53:BF54 BD87:BF88 BD66:BF67 BU53:BW54 BU87:BW88 BU66:BW67 CL53:CN54 CL87:CN88 CL66:CN67 DC53:DE54 DC87:DE88 DC66:DE67 DT53:DV54 DT87:DV88 DT66:DV67 EK53:EM54 EK87:EM88 EK66:EM67 FB53:FD54 FB87:FD88 FB66:FD67">
      <formula1>"Ja,Nej"</formula1>
    </dataValidation>
  </dataValidation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theme="3" tint="0.39998000860214233"/>
  </sheetPr>
  <dimension ref="A1:X79"/>
  <sheetViews>
    <sheetView zoomScalePageLayoutView="0" workbookViewId="0" topLeftCell="A1">
      <selection activeCell="A66" sqref="A66:S66"/>
    </sheetView>
  </sheetViews>
  <sheetFormatPr defaultColWidth="9.140625" defaultRowHeight="12.75"/>
  <cols>
    <col min="1" max="3" width="8.8515625" style="0" customWidth="1"/>
    <col min="4" max="4" width="11.421875" style="0" customWidth="1"/>
    <col min="5" max="10" width="9.140625" style="0" customWidth="1"/>
    <col min="11" max="12" width="18.00390625" style="0" customWidth="1"/>
    <col min="13" max="13" width="14.7109375" style="0" customWidth="1"/>
    <col min="14" max="14" width="3.140625" style="0" customWidth="1"/>
    <col min="15" max="15" width="16.140625" style="0" customWidth="1"/>
    <col min="16" max="16" width="11.8515625" style="0" customWidth="1"/>
    <col min="17" max="17" width="3.28125" style="0" customWidth="1"/>
    <col min="18" max="18" width="16.28125" style="0" customWidth="1"/>
    <col min="20" max="20" width="3.57421875" style="0" customWidth="1"/>
    <col min="21" max="21" width="6.7109375" style="0" customWidth="1"/>
    <col min="22" max="22" width="18.8515625" style="0" customWidth="1"/>
    <col min="23" max="23" width="4.00390625" style="0" hidden="1" customWidth="1"/>
    <col min="24" max="29" width="6.7109375" style="0" customWidth="1"/>
    <col min="30" max="32" width="9.7109375" style="0" customWidth="1"/>
    <col min="33" max="34" width="13.8515625" style="0" customWidth="1"/>
    <col min="37" max="45" width="6.7109375" style="0" customWidth="1"/>
    <col min="46" max="48" width="9.7109375" style="0" customWidth="1"/>
    <col min="49" max="50" width="13.8515625" style="0" customWidth="1"/>
    <col min="53" max="61" width="6.7109375" style="0" customWidth="1"/>
    <col min="62" max="64" width="9.7109375" style="0" customWidth="1"/>
    <col min="65" max="66" width="13.8515625" style="0" customWidth="1"/>
    <col min="69" max="77" width="6.7109375" style="0" customWidth="1"/>
    <col min="78" max="80" width="9.7109375" style="0" customWidth="1"/>
    <col min="85" max="93" width="6.7109375" style="0" customWidth="1"/>
    <col min="94" max="96" width="9.7109375" style="0" customWidth="1"/>
    <col min="97" max="98" width="13.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IF(Oplysningsside!I53="",IF(Oplysningsside!I48="","",Oplysningsside!I48),Oplysningsside!I53)</f>
      </c>
      <c r="P5" s="453" t="s">
        <v>204</v>
      </c>
      <c r="Q5" s="450"/>
      <c r="R5" s="133">
        <f>IF(Oplysningsside!L53="",IF(Oplysningsside!L48="","",Oplysningsside!L48),Oplysningsside!L53)</f>
      </c>
      <c r="S5" s="301" t="s">
        <v>203</v>
      </c>
      <c r="T5" s="302"/>
      <c r="U5" s="302"/>
      <c r="V5" s="450">
        <f>IF(Oplysningsside!O53="",IF(Oplysningsside!O48="","",Oplysningsside!O48),Oplysningsside!O53)</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304</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3.5" thickBot="1"/>
    <row r="14" spans="1:11" ht="30.75" customHeight="1" thickBot="1">
      <c r="A14" s="20" t="s">
        <v>60</v>
      </c>
      <c r="B14" s="21"/>
      <c r="C14" s="21"/>
      <c r="D14" s="21"/>
      <c r="E14" s="21"/>
      <c r="F14" s="21"/>
      <c r="G14" s="21"/>
      <c r="H14" s="21"/>
      <c r="I14" s="21"/>
      <c r="J14" s="21"/>
      <c r="K14" s="22"/>
    </row>
    <row r="15" spans="1:11" ht="15" customHeight="1">
      <c r="A15" s="854" t="s">
        <v>51</v>
      </c>
      <c r="B15" s="855"/>
      <c r="C15" s="855"/>
      <c r="D15" s="856"/>
      <c r="E15" s="874">
        <v>1</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228</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767" t="s">
        <v>232</v>
      </c>
      <c r="F25" s="768"/>
      <c r="G25" s="768"/>
      <c r="H25" s="768"/>
      <c r="I25" s="768"/>
      <c r="J25" s="768"/>
      <c r="K25" s="769"/>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767" t="s">
        <v>229</v>
      </c>
      <c r="F27" s="768"/>
      <c r="G27" s="768"/>
      <c r="H27" s="768"/>
      <c r="I27" s="768"/>
      <c r="J27" s="768"/>
      <c r="K27" s="769"/>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767" t="s">
        <v>230</v>
      </c>
      <c r="F31" s="768"/>
      <c r="G31" s="768"/>
      <c r="H31" s="768"/>
      <c r="I31" s="768"/>
      <c r="J31" s="768"/>
      <c r="K31" s="769"/>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t="s">
        <v>229</v>
      </c>
      <c r="F36" s="768"/>
      <c r="G36" s="768"/>
      <c r="H36" s="768"/>
      <c r="I36" s="768"/>
      <c r="J36" s="768"/>
      <c r="K36" s="769"/>
    </row>
    <row r="37" spans="1:11" ht="15" customHeight="1">
      <c r="A37" s="788" t="s">
        <v>7</v>
      </c>
      <c r="B37" s="789"/>
      <c r="C37" s="789"/>
      <c r="D37" s="862"/>
      <c r="E37" s="767">
        <v>512</v>
      </c>
      <c r="F37" s="768"/>
      <c r="G37" s="768"/>
      <c r="H37" s="768"/>
      <c r="I37" s="768"/>
      <c r="J37" s="768"/>
      <c r="K37" s="769"/>
    </row>
    <row r="38" spans="1:11" ht="15" customHeight="1">
      <c r="A38" s="788"/>
      <c r="B38" s="789"/>
      <c r="C38" s="789"/>
      <c r="D38" s="862"/>
      <c r="E38" s="767"/>
      <c r="F38" s="768"/>
      <c r="G38" s="768"/>
      <c r="H38" s="768"/>
      <c r="I38" s="768"/>
      <c r="J38" s="768"/>
      <c r="K38" s="769"/>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ht="13.5" thickBot="1">
      <c r="D41" s="25"/>
    </row>
    <row r="42" spans="1:13" ht="30.75" customHeight="1" thickBot="1">
      <c r="A42" s="23" t="s">
        <v>130</v>
      </c>
      <c r="B42" s="21"/>
      <c r="C42" s="21"/>
      <c r="D42" s="21"/>
      <c r="E42" s="15"/>
      <c r="F42" s="15"/>
      <c r="G42" s="15"/>
      <c r="H42" s="15"/>
      <c r="I42" s="15"/>
      <c r="J42" s="15"/>
      <c r="K42" s="21"/>
      <c r="L42" s="21"/>
      <c r="M42" s="22"/>
    </row>
    <row r="43" spans="1:16" ht="15" customHeight="1">
      <c r="A43" s="697"/>
      <c r="B43" s="698"/>
      <c r="C43" s="698"/>
      <c r="D43" s="698"/>
      <c r="E43" s="845" t="str">
        <f>IF(AND('Brug af Fabrikstest Billedkvali'!$D$22="Fabrikstest",'Brug af Fabrikstest Billedkvali'!$D$38="Fabrikstest"),"Modtagekontrol og Baseline dokumenteres på anden vis",IF('Brug af Fabrikstest Billedkvali'!$D$22="Fabrikstest","Baseline","Modtagekontrol og Baseline"))</f>
        <v>Modtagekontrol og Baseline</v>
      </c>
      <c r="F43" s="846"/>
      <c r="G43" s="846"/>
      <c r="H43" s="846"/>
      <c r="I43" s="846"/>
      <c r="J43" s="847"/>
      <c r="K43" s="837"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848"/>
      <c r="F44" s="849"/>
      <c r="G44" s="849"/>
      <c r="H44" s="849"/>
      <c r="I44" s="849"/>
      <c r="J44" s="850"/>
      <c r="K44" s="735"/>
      <c r="L44" s="735"/>
      <c r="M44" s="735"/>
      <c r="N44" s="735"/>
      <c r="O44" s="735"/>
      <c r="P44" s="736"/>
    </row>
    <row r="45" spans="1:16" ht="15" customHeight="1" thickBot="1">
      <c r="A45" s="857"/>
      <c r="B45" s="858"/>
      <c r="C45" s="858"/>
      <c r="D45" s="858"/>
      <c r="E45" s="838" t="s">
        <v>48</v>
      </c>
      <c r="F45" s="839"/>
      <c r="G45" s="839"/>
      <c r="H45" s="839"/>
      <c r="I45" s="839"/>
      <c r="J45" s="840"/>
      <c r="K45" s="863" t="s">
        <v>48</v>
      </c>
      <c r="L45" s="839"/>
      <c r="M45" s="839"/>
      <c r="N45" s="844" t="s">
        <v>300</v>
      </c>
      <c r="O45" s="839"/>
      <c r="P45" s="840"/>
    </row>
    <row r="46" spans="1:16" ht="15" customHeight="1">
      <c r="A46" s="817" t="s">
        <v>122</v>
      </c>
      <c r="B46" s="818"/>
      <c r="C46" s="818"/>
      <c r="D46" s="818"/>
      <c r="E46" s="841"/>
      <c r="F46" s="820"/>
      <c r="G46" s="820"/>
      <c r="H46" s="820"/>
      <c r="I46" s="820"/>
      <c r="J46" s="842"/>
      <c r="K46" s="819"/>
      <c r="L46" s="820"/>
      <c r="M46" s="820"/>
      <c r="N46" s="822" t="str">
        <f>IF(K46="","-",K46-E46)</f>
        <v>-</v>
      </c>
      <c r="O46" s="822"/>
      <c r="P46" s="823"/>
    </row>
    <row r="47" spans="1:16" ht="15" customHeight="1">
      <c r="A47" s="817" t="s">
        <v>123</v>
      </c>
      <c r="B47" s="818"/>
      <c r="C47" s="818"/>
      <c r="D47" s="818"/>
      <c r="E47" s="826"/>
      <c r="F47" s="821"/>
      <c r="G47" s="821"/>
      <c r="H47" s="821"/>
      <c r="I47" s="821"/>
      <c r="J47" s="827"/>
      <c r="K47" s="668"/>
      <c r="L47" s="821"/>
      <c r="M47" s="821"/>
      <c r="N47" s="824" t="str">
        <f aca="true" t="shared" si="0" ref="N47:N53">IF(K47="","-",K47-E47)</f>
        <v>-</v>
      </c>
      <c r="O47" s="824"/>
      <c r="P47" s="825"/>
    </row>
    <row r="48" spans="1:16" ht="15" customHeight="1">
      <c r="A48" s="817" t="s">
        <v>124</v>
      </c>
      <c r="B48" s="818"/>
      <c r="C48" s="818"/>
      <c r="D48" s="818"/>
      <c r="E48" s="826"/>
      <c r="F48" s="821"/>
      <c r="G48" s="821"/>
      <c r="H48" s="821"/>
      <c r="I48" s="821"/>
      <c r="J48" s="827"/>
      <c r="K48" s="668"/>
      <c r="L48" s="821"/>
      <c r="M48" s="821"/>
      <c r="N48" s="824" t="str">
        <f t="shared" si="0"/>
        <v>-</v>
      </c>
      <c r="O48" s="824"/>
      <c r="P48" s="825"/>
    </row>
    <row r="49" spans="1:16" ht="15" customHeight="1">
      <c r="A49" s="817" t="s">
        <v>125</v>
      </c>
      <c r="B49" s="818"/>
      <c r="C49" s="818"/>
      <c r="D49" s="818"/>
      <c r="E49" s="826"/>
      <c r="F49" s="821"/>
      <c r="G49" s="821"/>
      <c r="H49" s="821"/>
      <c r="I49" s="821"/>
      <c r="J49" s="827"/>
      <c r="K49" s="668"/>
      <c r="L49" s="821"/>
      <c r="M49" s="821"/>
      <c r="N49" s="824" t="str">
        <f t="shared" si="0"/>
        <v>-</v>
      </c>
      <c r="O49" s="824"/>
      <c r="P49" s="825"/>
    </row>
    <row r="50" spans="1:16" ht="15" customHeight="1">
      <c r="A50" s="817" t="s">
        <v>126</v>
      </c>
      <c r="B50" s="818"/>
      <c r="C50" s="818"/>
      <c r="D50" s="818"/>
      <c r="E50" s="826"/>
      <c r="F50" s="821"/>
      <c r="G50" s="821"/>
      <c r="H50" s="821"/>
      <c r="I50" s="821"/>
      <c r="J50" s="827"/>
      <c r="K50" s="668"/>
      <c r="L50" s="821"/>
      <c r="M50" s="821"/>
      <c r="N50" s="824" t="str">
        <f t="shared" si="0"/>
        <v>-</v>
      </c>
      <c r="O50" s="824"/>
      <c r="P50" s="825"/>
    </row>
    <row r="51" spans="1:16" ht="15" customHeight="1">
      <c r="A51" s="817" t="s">
        <v>127</v>
      </c>
      <c r="B51" s="818"/>
      <c r="C51" s="818"/>
      <c r="D51" s="818"/>
      <c r="E51" s="826"/>
      <c r="F51" s="821"/>
      <c r="G51" s="821"/>
      <c r="H51" s="821"/>
      <c r="I51" s="821"/>
      <c r="J51" s="827"/>
      <c r="K51" s="668"/>
      <c r="L51" s="821"/>
      <c r="M51" s="821"/>
      <c r="N51" s="824" t="str">
        <f t="shared" si="0"/>
        <v>-</v>
      </c>
      <c r="O51" s="824"/>
      <c r="P51" s="825"/>
    </row>
    <row r="52" spans="1:16" ht="15" customHeight="1">
      <c r="A52" s="817" t="s">
        <v>128</v>
      </c>
      <c r="B52" s="818"/>
      <c r="C52" s="818"/>
      <c r="D52" s="818"/>
      <c r="E52" s="826"/>
      <c r="F52" s="821"/>
      <c r="G52" s="821"/>
      <c r="H52" s="821"/>
      <c r="I52" s="821"/>
      <c r="J52" s="827"/>
      <c r="K52" s="668"/>
      <c r="L52" s="821"/>
      <c r="M52" s="821"/>
      <c r="N52" s="824" t="str">
        <f t="shared" si="0"/>
        <v>-</v>
      </c>
      <c r="O52" s="824"/>
      <c r="P52" s="825"/>
    </row>
    <row r="53" spans="1:16" ht="15" customHeight="1" thickBot="1">
      <c r="A53" s="817" t="s">
        <v>129</v>
      </c>
      <c r="B53" s="818"/>
      <c r="C53" s="818"/>
      <c r="D53" s="818"/>
      <c r="E53" s="828"/>
      <c r="F53" s="829"/>
      <c r="G53" s="829"/>
      <c r="H53" s="829"/>
      <c r="I53" s="829"/>
      <c r="J53" s="830"/>
      <c r="K53" s="836"/>
      <c r="L53" s="829"/>
      <c r="M53" s="829"/>
      <c r="N53" s="831" t="str">
        <f t="shared" si="0"/>
        <v>-</v>
      </c>
      <c r="O53" s="831"/>
      <c r="P53" s="832"/>
    </row>
    <row r="54" spans="1:16" ht="15" customHeight="1">
      <c r="A54" s="130"/>
      <c r="B54" s="131"/>
      <c r="C54" s="131"/>
      <c r="D54" s="131"/>
      <c r="E54" s="640" t="s">
        <v>313</v>
      </c>
      <c r="F54" s="641"/>
      <c r="G54" s="641"/>
      <c r="H54" s="641"/>
      <c r="I54" s="641"/>
      <c r="J54" s="642"/>
      <c r="K54" s="843" t="s">
        <v>273</v>
      </c>
      <c r="L54" s="649"/>
      <c r="M54" s="649"/>
      <c r="N54" s="649"/>
      <c r="O54" s="649"/>
      <c r="P54" s="650"/>
    </row>
    <row r="55" spans="1:16" ht="15" customHeight="1">
      <c r="A55" s="130"/>
      <c r="B55" s="131"/>
      <c r="C55" s="131"/>
      <c r="D55" s="131"/>
      <c r="E55" s="646"/>
      <c r="F55" s="647"/>
      <c r="G55" s="647"/>
      <c r="H55" s="647"/>
      <c r="I55" s="647"/>
      <c r="J55" s="648"/>
      <c r="K55" s="745" t="s">
        <v>301</v>
      </c>
      <c r="L55" s="741"/>
      <c r="M55" s="741"/>
      <c r="N55" s="833" t="str">
        <f>IF(AND(K46="",K47="",K48="",K49="",K50="",K51="",K52="",K53=""),"-",IF(MAX(N46:P53)&lt;=ABS(MIN(N46:P53)),MIN(N46:P53),MAX(N46:P53)))</f>
        <v>-</v>
      </c>
      <c r="O55" s="834"/>
      <c r="P55" s="835"/>
    </row>
    <row r="56" spans="1:16" ht="15" customHeight="1">
      <c r="A56" s="111"/>
      <c r="B56" s="112"/>
      <c r="C56" s="112"/>
      <c r="D56" s="112"/>
      <c r="E56" s="740" t="s">
        <v>302</v>
      </c>
      <c r="F56" s="741"/>
      <c r="G56" s="741"/>
      <c r="H56" s="834" t="str">
        <f>IF(AND(E46="",E47="",E48="",E49="",E50="",E51="",E52="",E53=""),"-",MAX(ABS(E46),ABS(E47),ABS(E48),ABS(E49),ABS(E50),ABS(E51),ABS(E52),ABS(E53)))</f>
        <v>-</v>
      </c>
      <c r="I56" s="834"/>
      <c r="J56" s="835"/>
      <c r="K56" s="745" t="s">
        <v>302</v>
      </c>
      <c r="L56" s="741"/>
      <c r="M56" s="741"/>
      <c r="N56" s="834" t="str">
        <f>IF(AND(K46="",K47="",K48="",K49="",K50="",K51="",K52="",K53=""),"-",MAX(ABS(K46),ABS(K47),ABS(K48),ABS(K49),ABS(K50),ABS(K51),ABS(K52),ABS(K53)))</f>
        <v>-</v>
      </c>
      <c r="O56" s="834"/>
      <c r="P56" s="835"/>
    </row>
    <row r="57" spans="1:16" ht="15" customHeight="1" thickBot="1">
      <c r="A57" s="111"/>
      <c r="B57" s="112"/>
      <c r="C57" s="112"/>
      <c r="D57" s="112"/>
      <c r="E57" s="602" t="s">
        <v>274</v>
      </c>
      <c r="F57" s="603"/>
      <c r="G57" s="603"/>
      <c r="H57" s="748" t="str">
        <f>IF(E60="Nej","-",IF(AND(E46="",E47="",E48="",E49="",E50="",E51="",E52="",E53=""),"-",IF(H56&lt;=E58,"OK","IKKE OK")))</f>
        <v>-</v>
      </c>
      <c r="I57" s="749"/>
      <c r="J57" s="750"/>
      <c r="K57" s="751" t="s">
        <v>274</v>
      </c>
      <c r="L57" s="603"/>
      <c r="M57" s="603"/>
      <c r="N57" s="748" t="str">
        <f>IF(N56="-","-",(IF(E58&lt;=4,IF(N56&lt;=E58,"OK","IKKE OK"),(IF((AND(ABS(N56)&lt;=E58,ABS(N55)&lt;=4)),"OK","IKKE OK")))))</f>
        <v>-</v>
      </c>
      <c r="O57" s="749"/>
      <c r="P57" s="750"/>
    </row>
    <row r="58" spans="1:16" ht="15" customHeight="1">
      <c r="A58" s="621" t="s">
        <v>95</v>
      </c>
      <c r="B58" s="622"/>
      <c r="C58" s="622"/>
      <c r="D58" s="623"/>
      <c r="E58" s="626">
        <v>4</v>
      </c>
      <c r="F58" s="628" t="s">
        <v>93</v>
      </c>
      <c r="G58" s="713" t="s">
        <v>94</v>
      </c>
      <c r="H58" s="713"/>
      <c r="I58" s="713"/>
      <c r="J58" s="713"/>
      <c r="K58" s="713"/>
      <c r="L58" s="713"/>
      <c r="M58" s="713"/>
      <c r="N58" s="713"/>
      <c r="O58" s="713"/>
      <c r="P58" s="714"/>
    </row>
    <row r="59" spans="1:16" ht="15" customHeight="1" thickBot="1">
      <c r="A59" s="624"/>
      <c r="B59" s="625"/>
      <c r="C59" s="625"/>
      <c r="D59" s="385"/>
      <c r="E59" s="627"/>
      <c r="F59" s="629"/>
      <c r="G59" s="715"/>
      <c r="H59" s="715"/>
      <c r="I59" s="715"/>
      <c r="J59" s="715"/>
      <c r="K59" s="715"/>
      <c r="L59" s="715"/>
      <c r="M59" s="715"/>
      <c r="N59" s="715"/>
      <c r="O59" s="715"/>
      <c r="P59" s="716"/>
    </row>
    <row r="60" spans="1:16" ht="15" customHeight="1">
      <c r="A60" s="599" t="str">
        <f>IF(E43="Baseline","Skal værdier indsat under Baseline evalueres (Ja/Nej)?","Skal værdier for støj indsat under Modtagekontrol / Baseline evalueres (Ja/Nej)?")</f>
        <v>Skal værdier for støj indsat under Modtagekontrol / Baseline evalueres (Ja/Nej)?</v>
      </c>
      <c r="B60" s="600"/>
      <c r="C60" s="600"/>
      <c r="D60" s="601"/>
      <c r="E60" s="605" t="s">
        <v>271</v>
      </c>
      <c r="F60" s="606"/>
      <c r="G60" s="607"/>
      <c r="H60" s="2"/>
      <c r="I60" s="2"/>
      <c r="J60" s="2"/>
      <c r="K60" s="2"/>
      <c r="L60" s="2"/>
      <c r="M60" s="2"/>
      <c r="N60" s="2"/>
      <c r="O60" s="2"/>
      <c r="P60" s="2"/>
    </row>
    <row r="61" spans="1:16" ht="15" customHeight="1" thickBot="1">
      <c r="A61" s="602"/>
      <c r="B61" s="603"/>
      <c r="C61" s="603"/>
      <c r="D61" s="604"/>
      <c r="E61" s="608"/>
      <c r="F61" s="609"/>
      <c r="G61" s="610"/>
      <c r="H61" s="2"/>
      <c r="I61" s="2"/>
      <c r="J61" s="2"/>
      <c r="K61" s="2"/>
      <c r="L61" s="2"/>
      <c r="M61" s="2"/>
      <c r="N61" s="2"/>
      <c r="O61" s="2"/>
      <c r="P61" s="2"/>
    </row>
    <row r="62" ht="15" customHeight="1"/>
    <row r="63" ht="15" customHeight="1" thickBot="1"/>
    <row r="64" spans="1:19" ht="15" customHeight="1">
      <c r="A64" s="871" t="s">
        <v>43</v>
      </c>
      <c r="B64" s="872"/>
      <c r="C64" s="872"/>
      <c r="D64" s="872"/>
      <c r="E64" s="872"/>
      <c r="F64" s="872"/>
      <c r="G64" s="872"/>
      <c r="H64" s="872"/>
      <c r="I64" s="872"/>
      <c r="J64" s="872"/>
      <c r="K64" s="872"/>
      <c r="L64" s="872"/>
      <c r="M64" s="872"/>
      <c r="N64" s="872"/>
      <c r="O64" s="872"/>
      <c r="P64" s="872"/>
      <c r="Q64" s="872"/>
      <c r="R64" s="872"/>
      <c r="S64" s="873"/>
    </row>
    <row r="65" spans="1:19" ht="15" customHeight="1">
      <c r="A65" s="877"/>
      <c r="B65" s="878"/>
      <c r="C65" s="878"/>
      <c r="D65" s="878"/>
      <c r="E65" s="878"/>
      <c r="F65" s="878"/>
      <c r="G65" s="878"/>
      <c r="H65" s="878"/>
      <c r="I65" s="878"/>
      <c r="J65" s="878"/>
      <c r="K65" s="878"/>
      <c r="L65" s="878"/>
      <c r="M65" s="878"/>
      <c r="N65" s="878"/>
      <c r="O65" s="878"/>
      <c r="P65" s="878"/>
      <c r="Q65" s="878"/>
      <c r="R65" s="878"/>
      <c r="S65" s="879"/>
    </row>
    <row r="66" spans="1:19" ht="15" customHeight="1">
      <c r="A66" s="877"/>
      <c r="B66" s="878"/>
      <c r="C66" s="878"/>
      <c r="D66" s="878"/>
      <c r="E66" s="878"/>
      <c r="F66" s="878"/>
      <c r="G66" s="878"/>
      <c r="H66" s="878"/>
      <c r="I66" s="878"/>
      <c r="J66" s="878"/>
      <c r="K66" s="878"/>
      <c r="L66" s="878"/>
      <c r="M66" s="878"/>
      <c r="N66" s="878"/>
      <c r="O66" s="878"/>
      <c r="P66" s="878"/>
      <c r="Q66" s="878"/>
      <c r="R66" s="878"/>
      <c r="S66" s="879"/>
    </row>
    <row r="67" spans="1:19" ht="15" customHeight="1">
      <c r="A67" s="877"/>
      <c r="B67" s="878"/>
      <c r="C67" s="878"/>
      <c r="D67" s="878"/>
      <c r="E67" s="878"/>
      <c r="F67" s="878"/>
      <c r="G67" s="878"/>
      <c r="H67" s="878"/>
      <c r="I67" s="878"/>
      <c r="J67" s="878"/>
      <c r="K67" s="878"/>
      <c r="L67" s="878"/>
      <c r="M67" s="878"/>
      <c r="N67" s="878"/>
      <c r="O67" s="878"/>
      <c r="P67" s="878"/>
      <c r="Q67" s="878"/>
      <c r="R67" s="878"/>
      <c r="S67" s="879"/>
    </row>
    <row r="68" spans="1:19" ht="15" customHeight="1">
      <c r="A68" s="877"/>
      <c r="B68" s="878"/>
      <c r="C68" s="878"/>
      <c r="D68" s="878"/>
      <c r="E68" s="878"/>
      <c r="F68" s="878"/>
      <c r="G68" s="878"/>
      <c r="H68" s="878"/>
      <c r="I68" s="878"/>
      <c r="J68" s="878"/>
      <c r="K68" s="878"/>
      <c r="L68" s="878"/>
      <c r="M68" s="878"/>
      <c r="N68" s="878"/>
      <c r="O68" s="878"/>
      <c r="P68" s="878"/>
      <c r="Q68" s="878"/>
      <c r="R68" s="878"/>
      <c r="S68" s="879"/>
    </row>
    <row r="69" spans="1:19" ht="15" customHeight="1">
      <c r="A69" s="877"/>
      <c r="B69" s="878"/>
      <c r="C69" s="878"/>
      <c r="D69" s="878"/>
      <c r="E69" s="878"/>
      <c r="F69" s="878"/>
      <c r="G69" s="878"/>
      <c r="H69" s="878"/>
      <c r="I69" s="878"/>
      <c r="J69" s="878"/>
      <c r="K69" s="878"/>
      <c r="L69" s="878"/>
      <c r="M69" s="878"/>
      <c r="N69" s="878"/>
      <c r="O69" s="878"/>
      <c r="P69" s="878"/>
      <c r="Q69" s="878"/>
      <c r="R69" s="878"/>
      <c r="S69" s="879"/>
    </row>
    <row r="70" spans="1:19" ht="12.75" thickBot="1">
      <c r="A70" s="883"/>
      <c r="B70" s="884"/>
      <c r="C70" s="884"/>
      <c r="D70" s="884"/>
      <c r="E70" s="884"/>
      <c r="F70" s="884"/>
      <c r="G70" s="884"/>
      <c r="H70" s="884"/>
      <c r="I70" s="884"/>
      <c r="J70" s="884"/>
      <c r="K70" s="884"/>
      <c r="L70" s="884"/>
      <c r="M70" s="884"/>
      <c r="N70" s="884"/>
      <c r="O70" s="884"/>
      <c r="P70" s="884"/>
      <c r="Q70" s="884"/>
      <c r="R70" s="884"/>
      <c r="S70" s="885"/>
    </row>
    <row r="71" spans="1:17" ht="12.75" thickBot="1">
      <c r="A71" s="2"/>
      <c r="B71" s="2"/>
      <c r="C71" s="2"/>
      <c r="D71" s="2"/>
      <c r="E71" s="2"/>
      <c r="F71" s="2"/>
      <c r="G71" s="2"/>
      <c r="H71" s="2"/>
      <c r="I71" s="2"/>
      <c r="J71" s="2"/>
      <c r="K71" s="2"/>
      <c r="L71" s="2"/>
      <c r="M71" s="2"/>
      <c r="N71" s="2"/>
      <c r="O71" s="2"/>
      <c r="P71" s="2"/>
      <c r="Q71" s="2"/>
    </row>
    <row r="72" spans="1:19" ht="13.5" thickBot="1">
      <c r="A72" s="880" t="s">
        <v>62</v>
      </c>
      <c r="B72" s="881"/>
      <c r="C72" s="881"/>
      <c r="D72" s="881"/>
      <c r="E72" s="881"/>
      <c r="F72" s="881"/>
      <c r="G72" s="881"/>
      <c r="H72" s="881"/>
      <c r="I72" s="881"/>
      <c r="J72" s="881"/>
      <c r="K72" s="881"/>
      <c r="L72" s="881"/>
      <c r="M72" s="881"/>
      <c r="N72" s="881"/>
      <c r="O72" s="881"/>
      <c r="P72" s="881"/>
      <c r="Q72" s="881"/>
      <c r="R72" s="881"/>
      <c r="S72" s="882"/>
    </row>
    <row r="73" spans="1:19" ht="15.75" thickBot="1">
      <c r="A73" s="886" t="s">
        <v>80</v>
      </c>
      <c r="B73" s="887"/>
      <c r="C73" s="887"/>
      <c r="D73" s="887"/>
      <c r="E73" s="887"/>
      <c r="F73" s="887"/>
      <c r="G73" s="887"/>
      <c r="H73" s="887"/>
      <c r="I73" s="887"/>
      <c r="J73" s="887"/>
      <c r="K73" s="887"/>
      <c r="L73" s="887"/>
      <c r="M73" s="887"/>
      <c r="N73" s="887"/>
      <c r="O73" s="887"/>
      <c r="P73" s="887"/>
      <c r="Q73" s="887"/>
      <c r="R73" s="887"/>
      <c r="S73" s="888"/>
    </row>
    <row r="74" spans="1:19" ht="12">
      <c r="A74" s="889"/>
      <c r="B74" s="890"/>
      <c r="C74" s="890"/>
      <c r="D74" s="890"/>
      <c r="E74" s="890"/>
      <c r="F74" s="890"/>
      <c r="G74" s="890"/>
      <c r="H74" s="890"/>
      <c r="I74" s="890"/>
      <c r="J74" s="890"/>
      <c r="K74" s="890"/>
      <c r="L74" s="890"/>
      <c r="M74" s="890"/>
      <c r="N74" s="890"/>
      <c r="O74" s="890"/>
      <c r="P74" s="890"/>
      <c r="Q74" s="890"/>
      <c r="R74" s="890"/>
      <c r="S74" s="891"/>
    </row>
    <row r="75" spans="1:19" ht="12">
      <c r="A75" s="877"/>
      <c r="B75" s="878"/>
      <c r="C75" s="878"/>
      <c r="D75" s="878"/>
      <c r="E75" s="878"/>
      <c r="F75" s="878"/>
      <c r="G75" s="878"/>
      <c r="H75" s="878"/>
      <c r="I75" s="878"/>
      <c r="J75" s="878"/>
      <c r="K75" s="878"/>
      <c r="L75" s="878"/>
      <c r="M75" s="878"/>
      <c r="N75" s="878"/>
      <c r="O75" s="878"/>
      <c r="P75" s="878"/>
      <c r="Q75" s="878"/>
      <c r="R75" s="878"/>
      <c r="S75" s="879"/>
    </row>
    <row r="76" spans="1:19" ht="12">
      <c r="A76" s="877"/>
      <c r="B76" s="878"/>
      <c r="C76" s="878"/>
      <c r="D76" s="878"/>
      <c r="E76" s="878"/>
      <c r="F76" s="878"/>
      <c r="G76" s="878"/>
      <c r="H76" s="878"/>
      <c r="I76" s="878"/>
      <c r="J76" s="878"/>
      <c r="K76" s="878"/>
      <c r="L76" s="878"/>
      <c r="M76" s="878"/>
      <c r="N76" s="878"/>
      <c r="O76" s="878"/>
      <c r="P76" s="878"/>
      <c r="Q76" s="878"/>
      <c r="R76" s="878"/>
      <c r="S76" s="879"/>
    </row>
    <row r="77" spans="1:19" ht="12">
      <c r="A77" s="877"/>
      <c r="B77" s="878"/>
      <c r="C77" s="878"/>
      <c r="D77" s="878"/>
      <c r="E77" s="878"/>
      <c r="F77" s="878"/>
      <c r="G77" s="878"/>
      <c r="H77" s="878"/>
      <c r="I77" s="878"/>
      <c r="J77" s="878"/>
      <c r="K77" s="878"/>
      <c r="L77" s="878"/>
      <c r="M77" s="878"/>
      <c r="N77" s="878"/>
      <c r="O77" s="878"/>
      <c r="P77" s="878"/>
      <c r="Q77" s="878"/>
      <c r="R77" s="878"/>
      <c r="S77" s="879"/>
    </row>
    <row r="78" spans="1:19" ht="12">
      <c r="A78" s="877"/>
      <c r="B78" s="878"/>
      <c r="C78" s="878"/>
      <c r="D78" s="878"/>
      <c r="E78" s="878"/>
      <c r="F78" s="878"/>
      <c r="G78" s="878"/>
      <c r="H78" s="878"/>
      <c r="I78" s="878"/>
      <c r="J78" s="878"/>
      <c r="K78" s="878"/>
      <c r="L78" s="878"/>
      <c r="M78" s="878"/>
      <c r="N78" s="878"/>
      <c r="O78" s="878"/>
      <c r="P78" s="878"/>
      <c r="Q78" s="878"/>
      <c r="R78" s="878"/>
      <c r="S78" s="879"/>
    </row>
    <row r="79" spans="1:19" ht="12.75" thickBot="1">
      <c r="A79" s="883"/>
      <c r="B79" s="884"/>
      <c r="C79" s="884"/>
      <c r="D79" s="884"/>
      <c r="E79" s="884"/>
      <c r="F79" s="884"/>
      <c r="G79" s="884"/>
      <c r="H79" s="884"/>
      <c r="I79" s="884"/>
      <c r="J79" s="884"/>
      <c r="K79" s="884"/>
      <c r="L79" s="884"/>
      <c r="M79" s="884"/>
      <c r="N79" s="884"/>
      <c r="O79" s="884"/>
      <c r="P79" s="884"/>
      <c r="Q79" s="884"/>
      <c r="R79" s="884"/>
      <c r="S79" s="885"/>
    </row>
    <row r="80" ht="12.75" customHeight="1"/>
  </sheetData>
  <sheetProtection sheet="1"/>
  <mergeCells count="147">
    <mergeCell ref="V5:X5"/>
    <mergeCell ref="A78:S78"/>
    <mergeCell ref="A79:S79"/>
    <mergeCell ref="E57:G57"/>
    <mergeCell ref="E20:K20"/>
    <mergeCell ref="A69:S69"/>
    <mergeCell ref="E54:J55"/>
    <mergeCell ref="A73:S73"/>
    <mergeCell ref="A74:S74"/>
    <mergeCell ref="A75:S75"/>
    <mergeCell ref="A76:S76"/>
    <mergeCell ref="A77:S77"/>
    <mergeCell ref="A65:S65"/>
    <mergeCell ref="A66:S66"/>
    <mergeCell ref="A67:S67"/>
    <mergeCell ref="A68:S68"/>
    <mergeCell ref="A72:S72"/>
    <mergeCell ref="A70:S70"/>
    <mergeCell ref="A64:S64"/>
    <mergeCell ref="E15:K15"/>
    <mergeCell ref="E16:K16"/>
    <mergeCell ref="E17:K17"/>
    <mergeCell ref="E18:K18"/>
    <mergeCell ref="E19:K19"/>
    <mergeCell ref="E21:K21"/>
    <mergeCell ref="E22:K22"/>
    <mergeCell ref="E23:K23"/>
    <mergeCell ref="E24:K24"/>
    <mergeCell ref="E25:K25"/>
    <mergeCell ref="E26:K26"/>
    <mergeCell ref="E39:K39"/>
    <mergeCell ref="E40:K40"/>
    <mergeCell ref="E28:K28"/>
    <mergeCell ref="A40:D40"/>
    <mergeCell ref="A39:D39"/>
    <mergeCell ref="E30:K30"/>
    <mergeCell ref="E31:K31"/>
    <mergeCell ref="E32:K32"/>
    <mergeCell ref="E48:J48"/>
    <mergeCell ref="A37:D37"/>
    <mergeCell ref="A36:D36"/>
    <mergeCell ref="A35:D35"/>
    <mergeCell ref="A34:D34"/>
    <mergeCell ref="E49:J49"/>
    <mergeCell ref="A60:D61"/>
    <mergeCell ref="E60:G61"/>
    <mergeCell ref="A43:D45"/>
    <mergeCell ref="E34:K34"/>
    <mergeCell ref="E35:K35"/>
    <mergeCell ref="E36:K36"/>
    <mergeCell ref="E37:K37"/>
    <mergeCell ref="E38:K38"/>
    <mergeCell ref="A38:D38"/>
    <mergeCell ref="K45:M45"/>
    <mergeCell ref="A32:D32"/>
    <mergeCell ref="A31:D31"/>
    <mergeCell ref="A30:D30"/>
    <mergeCell ref="A29:D29"/>
    <mergeCell ref="A28:D28"/>
    <mergeCell ref="A27:D27"/>
    <mergeCell ref="A26:D26"/>
    <mergeCell ref="A8:X9"/>
    <mergeCell ref="A11:C11"/>
    <mergeCell ref="D11:E11"/>
    <mergeCell ref="F11:I11"/>
    <mergeCell ref="A25:D25"/>
    <mergeCell ref="A24:D24"/>
    <mergeCell ref="A23:D23"/>
    <mergeCell ref="A22:D22"/>
    <mergeCell ref="A21:D21"/>
    <mergeCell ref="A20:D20"/>
    <mergeCell ref="A7:C7"/>
    <mergeCell ref="D7:H7"/>
    <mergeCell ref="I7:J7"/>
    <mergeCell ref="K7:L7"/>
    <mergeCell ref="M7:O7"/>
    <mergeCell ref="A19:D19"/>
    <mergeCell ref="A18:D18"/>
    <mergeCell ref="A17:D17"/>
    <mergeCell ref="A16:D16"/>
    <mergeCell ref="A15:D15"/>
    <mergeCell ref="S5:U5"/>
    <mergeCell ref="A1:C3"/>
    <mergeCell ref="D1:L2"/>
    <mergeCell ref="M1:X2"/>
    <mergeCell ref="D3:L3"/>
    <mergeCell ref="M3:X3"/>
    <mergeCell ref="A4:L4"/>
    <mergeCell ref="M4:O4"/>
    <mergeCell ref="P4:X4"/>
    <mergeCell ref="A5:L6"/>
    <mergeCell ref="N45:P45"/>
    <mergeCell ref="E43:J44"/>
    <mergeCell ref="M5:N5"/>
    <mergeCell ref="P5:Q5"/>
    <mergeCell ref="E27:K27"/>
    <mergeCell ref="E29:K29"/>
    <mergeCell ref="J11:L11"/>
    <mergeCell ref="M6:O6"/>
    <mergeCell ref="P6:X6"/>
    <mergeCell ref="P7:X7"/>
    <mergeCell ref="E56:G56"/>
    <mergeCell ref="H56:J56"/>
    <mergeCell ref="K43:P44"/>
    <mergeCell ref="E45:J45"/>
    <mergeCell ref="E46:J46"/>
    <mergeCell ref="K54:P54"/>
    <mergeCell ref="K56:M56"/>
    <mergeCell ref="N56:P56"/>
    <mergeCell ref="E47:J47"/>
    <mergeCell ref="K57:M57"/>
    <mergeCell ref="N57:P57"/>
    <mergeCell ref="A58:D59"/>
    <mergeCell ref="E58:E59"/>
    <mergeCell ref="F58:F59"/>
    <mergeCell ref="G58:P59"/>
    <mergeCell ref="H57:J57"/>
    <mergeCell ref="E50:J50"/>
    <mergeCell ref="E51:J51"/>
    <mergeCell ref="E52:J52"/>
    <mergeCell ref="E53:J53"/>
    <mergeCell ref="N53:P53"/>
    <mergeCell ref="K55:M55"/>
    <mergeCell ref="N55:P55"/>
    <mergeCell ref="K52:M52"/>
    <mergeCell ref="K53:M53"/>
    <mergeCell ref="N52:P52"/>
    <mergeCell ref="N46:P46"/>
    <mergeCell ref="N47:P47"/>
    <mergeCell ref="N48:P48"/>
    <mergeCell ref="N49:P49"/>
    <mergeCell ref="N50:P50"/>
    <mergeCell ref="N51:P51"/>
    <mergeCell ref="K46:M46"/>
    <mergeCell ref="K47:M47"/>
    <mergeCell ref="K48:M48"/>
    <mergeCell ref="K49:M49"/>
    <mergeCell ref="K50:M50"/>
    <mergeCell ref="K51:M51"/>
    <mergeCell ref="A51:D51"/>
    <mergeCell ref="A50:D50"/>
    <mergeCell ref="A53:D53"/>
    <mergeCell ref="A52:D52"/>
    <mergeCell ref="A47:D47"/>
    <mergeCell ref="A46:D46"/>
    <mergeCell ref="A49:D49"/>
    <mergeCell ref="A48:D48"/>
  </mergeCells>
  <conditionalFormatting sqref="N57:P57">
    <cfRule type="cellIs" priority="4" dxfId="5" operator="equal" stopIfTrue="1">
      <formula>"IKKE OK"</formula>
    </cfRule>
    <cfRule type="cellIs" priority="5" dxfId="6" operator="equal" stopIfTrue="1">
      <formula>"OK"</formula>
    </cfRule>
  </conditionalFormatting>
  <conditionalFormatting sqref="H57:J57">
    <cfRule type="cellIs" priority="2" dxfId="6" operator="equal" stopIfTrue="1">
      <formula>"OK"</formula>
    </cfRule>
    <cfRule type="cellIs" priority="3" dxfId="5" operator="equal" stopIfTrue="1">
      <formula>"IKKE OK"</formula>
    </cfRule>
  </conditionalFormatting>
  <conditionalFormatting sqref="M1:X2">
    <cfRule type="cellIs" priority="1" dxfId="0" operator="equal" stopIfTrue="1">
      <formula>""</formula>
    </cfRule>
  </conditionalFormatting>
  <dataValidations count="2">
    <dataValidation type="list" allowBlank="1" showInputMessage="1" showErrorMessage="1" sqref="E60:G61">
      <formula1>"Ja,Nej"</formula1>
    </dataValidation>
    <dataValidation type="list" allowBlank="1" showInputMessage="1" showErrorMessage="1" sqref="E58">
      <formula1>"1,2,3,4,5,6,7,8,9,10,11,12,13,14,15,16,17,18,19,20"</formula1>
    </dataValidation>
  </dataValidation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theme="3" tint="0.7999799847602844"/>
  </sheetPr>
  <dimension ref="A1:CO65"/>
  <sheetViews>
    <sheetView zoomScalePageLayoutView="0" workbookViewId="0" topLeftCell="A1">
      <selection activeCell="E45" sqref="E45:H45"/>
    </sheetView>
  </sheetViews>
  <sheetFormatPr defaultColWidth="9.140625" defaultRowHeight="12.75"/>
  <cols>
    <col min="1" max="4" width="11.57421875" style="0" customWidth="1"/>
    <col min="5" max="7" width="6.7109375" style="0" customWidth="1"/>
    <col min="8" max="8" width="13.8515625" style="0" customWidth="1"/>
    <col min="9" max="9" width="3.8515625" style="0" customWidth="1"/>
    <col min="10" max="10" width="4.140625" style="0" customWidth="1"/>
    <col min="11" max="11" width="13.8515625" style="0" customWidth="1"/>
    <col min="13" max="13" width="3.28125" style="0" customWidth="1"/>
    <col min="14" max="14" width="6.7109375" style="0" customWidth="1"/>
    <col min="15" max="15" width="16.28125" style="0" customWidth="1"/>
    <col min="16" max="16" width="8.28125" style="0" customWidth="1"/>
    <col min="17" max="17" width="6.140625" style="0" customWidth="1"/>
    <col min="18" max="18" width="25.00390625" style="0" customWidth="1"/>
    <col min="19" max="20" width="9.7109375" style="0" customWidth="1"/>
    <col min="21" max="21" width="8.8515625" style="0" customWidth="1"/>
    <col min="22" max="22" width="3.28125" style="0" customWidth="1"/>
    <col min="23" max="24" width="8.8515625" style="0" customWidth="1"/>
    <col min="26" max="26" width="8.8515625" style="0" customWidth="1"/>
    <col min="31" max="31" width="3.28125" style="0" customWidth="1"/>
    <col min="40" max="40" width="3.28125" style="0" customWidth="1"/>
    <col min="49" max="49" width="3.28125" style="0" customWidth="1"/>
    <col min="58" max="58" width="3.28125" style="0" customWidth="1"/>
    <col min="67" max="67" width="3.28125" style="0" customWidth="1"/>
    <col min="76" max="76" width="3.28125" style="0" customWidth="1"/>
    <col min="85" max="85" width="3.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IF(Oplysningsside!I54="",IF(Oplysningsside!I48="","",Oplysningsside!I48),Oplysningsside!I54)</f>
      </c>
      <c r="P5" s="453" t="s">
        <v>204</v>
      </c>
      <c r="Q5" s="450"/>
      <c r="R5" s="128" t="s">
        <v>205</v>
      </c>
      <c r="S5" s="301" t="s">
        <v>203</v>
      </c>
      <c r="T5" s="302"/>
      <c r="U5" s="302"/>
      <c r="V5" s="450">
        <f>IF(Oplysningsside!O54="",IF(Oplysningsside!O48="","",Oplysningsside!O48),Oplysningsside!O54)</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131</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92" ht="30.75" customHeight="1" thickBot="1">
      <c r="A14" s="20" t="s">
        <v>60</v>
      </c>
      <c r="B14" s="21"/>
      <c r="C14" s="21"/>
      <c r="D14" s="21"/>
      <c r="E14" s="15"/>
      <c r="F14" s="15"/>
      <c r="G14" s="15"/>
      <c r="H14" s="15"/>
      <c r="I14" s="15"/>
      <c r="J14" s="15"/>
      <c r="K14" s="15"/>
      <c r="L14" s="21"/>
      <c r="M14" s="26"/>
      <c r="N14" s="21"/>
      <c r="O14" s="21"/>
      <c r="P14" s="21"/>
      <c r="Q14" s="21"/>
      <c r="R14" s="21"/>
      <c r="S14" s="21"/>
      <c r="T14" s="21"/>
      <c r="U14" s="22"/>
      <c r="V14" s="26"/>
      <c r="W14" s="21"/>
      <c r="X14" s="21"/>
      <c r="Y14" s="21"/>
      <c r="Z14" s="21"/>
      <c r="AA14" s="21"/>
      <c r="AB14" s="21"/>
      <c r="AC14" s="21"/>
      <c r="AD14" s="22"/>
      <c r="AE14" s="26"/>
      <c r="AF14" s="21"/>
      <c r="AG14" s="21"/>
      <c r="AH14" s="21"/>
      <c r="AI14" s="21"/>
      <c r="AJ14" s="21"/>
      <c r="AK14" s="21"/>
      <c r="AL14" s="21"/>
      <c r="AM14" s="22"/>
      <c r="AN14" s="26"/>
      <c r="AO14" s="21"/>
      <c r="AP14" s="21"/>
      <c r="AQ14" s="21"/>
      <c r="AR14" s="21"/>
      <c r="AS14" s="21"/>
      <c r="AT14" s="21"/>
      <c r="AU14" s="21"/>
      <c r="AV14" s="22"/>
      <c r="AW14" s="26"/>
      <c r="AX14" s="21"/>
      <c r="AY14" s="21"/>
      <c r="AZ14" s="21"/>
      <c r="BA14" s="21"/>
      <c r="BB14" s="21"/>
      <c r="BC14" s="21"/>
      <c r="BD14" s="21"/>
      <c r="BE14" s="22"/>
      <c r="BF14" s="26"/>
      <c r="BG14" s="21"/>
      <c r="BH14" s="21"/>
      <c r="BI14" s="21"/>
      <c r="BJ14" s="21"/>
      <c r="BK14" s="21"/>
      <c r="BL14" s="21"/>
      <c r="BM14" s="21"/>
      <c r="BN14" s="22"/>
      <c r="BO14" s="26"/>
      <c r="BP14" s="21"/>
      <c r="BQ14" s="21"/>
      <c r="BR14" s="21"/>
      <c r="BS14" s="21"/>
      <c r="BT14" s="21"/>
      <c r="BU14" s="21"/>
      <c r="BV14" s="21"/>
      <c r="BW14" s="22"/>
      <c r="BX14" s="26"/>
      <c r="BY14" s="21"/>
      <c r="BZ14" s="21"/>
      <c r="CA14" s="21"/>
      <c r="CB14" s="21"/>
      <c r="CC14" s="21"/>
      <c r="CD14" s="21"/>
      <c r="CE14" s="21"/>
      <c r="CF14" s="22"/>
      <c r="CG14" s="26"/>
      <c r="CH14" s="21"/>
      <c r="CI14" s="21"/>
      <c r="CJ14" s="21"/>
      <c r="CK14" s="21"/>
      <c r="CL14" s="21"/>
      <c r="CM14" s="21"/>
      <c r="CN14" s="22"/>
    </row>
    <row r="15" spans="1:92" ht="15" customHeight="1">
      <c r="A15" s="864" t="s">
        <v>51</v>
      </c>
      <c r="B15" s="865"/>
      <c r="C15" s="865"/>
      <c r="D15" s="933"/>
      <c r="E15" s="859">
        <v>1</v>
      </c>
      <c r="F15" s="860"/>
      <c r="G15" s="860"/>
      <c r="H15" s="860"/>
      <c r="I15" s="860"/>
      <c r="J15" s="860"/>
      <c r="K15" s="861"/>
      <c r="M15" s="27"/>
      <c r="N15" s="917">
        <v>2</v>
      </c>
      <c r="O15" s="918"/>
      <c r="P15" s="918"/>
      <c r="Q15" s="918"/>
      <c r="R15" s="918"/>
      <c r="S15" s="918"/>
      <c r="T15" s="919"/>
      <c r="V15" s="27"/>
      <c r="W15" s="917">
        <v>3</v>
      </c>
      <c r="X15" s="918"/>
      <c r="Y15" s="918"/>
      <c r="Z15" s="918"/>
      <c r="AA15" s="918"/>
      <c r="AB15" s="918"/>
      <c r="AC15" s="919"/>
      <c r="AE15" s="27"/>
      <c r="AF15" s="917">
        <v>4</v>
      </c>
      <c r="AG15" s="918"/>
      <c r="AH15" s="918"/>
      <c r="AI15" s="918"/>
      <c r="AJ15" s="918"/>
      <c r="AK15" s="918"/>
      <c r="AL15" s="919"/>
      <c r="AN15" s="27"/>
      <c r="AO15" s="917">
        <v>5</v>
      </c>
      <c r="AP15" s="918"/>
      <c r="AQ15" s="918"/>
      <c r="AR15" s="918"/>
      <c r="AS15" s="918"/>
      <c r="AT15" s="918"/>
      <c r="AU15" s="919"/>
      <c r="AW15" s="27"/>
      <c r="AX15" s="917">
        <v>6</v>
      </c>
      <c r="AY15" s="918"/>
      <c r="AZ15" s="918"/>
      <c r="BA15" s="918"/>
      <c r="BB15" s="918"/>
      <c r="BC15" s="918"/>
      <c r="BD15" s="919"/>
      <c r="BF15" s="27"/>
      <c r="BG15" s="917">
        <v>7</v>
      </c>
      <c r="BH15" s="918"/>
      <c r="BI15" s="918"/>
      <c r="BJ15" s="918"/>
      <c r="BK15" s="918"/>
      <c r="BL15" s="918"/>
      <c r="BM15" s="919"/>
      <c r="BO15" s="27"/>
      <c r="BP15" s="917">
        <v>8</v>
      </c>
      <c r="BQ15" s="918"/>
      <c r="BR15" s="918"/>
      <c r="BS15" s="918"/>
      <c r="BT15" s="918"/>
      <c r="BU15" s="918"/>
      <c r="BV15" s="919"/>
      <c r="BX15" s="27"/>
      <c r="BY15" s="917">
        <v>9</v>
      </c>
      <c r="BZ15" s="918"/>
      <c r="CA15" s="918"/>
      <c r="CB15" s="918"/>
      <c r="CC15" s="918"/>
      <c r="CD15" s="918"/>
      <c r="CE15" s="919"/>
      <c r="CG15" s="27"/>
      <c r="CH15" s="917">
        <v>10</v>
      </c>
      <c r="CI15" s="918"/>
      <c r="CJ15" s="918"/>
      <c r="CK15" s="918"/>
      <c r="CL15" s="918"/>
      <c r="CM15" s="918"/>
      <c r="CN15" s="919"/>
    </row>
    <row r="16" spans="1:92" ht="15" customHeight="1">
      <c r="A16" s="788" t="s">
        <v>1</v>
      </c>
      <c r="B16" s="789"/>
      <c r="C16" s="789"/>
      <c r="D16" s="790"/>
      <c r="E16" s="767"/>
      <c r="F16" s="768"/>
      <c r="G16" s="768"/>
      <c r="H16" s="768"/>
      <c r="I16" s="768"/>
      <c r="J16" s="768"/>
      <c r="K16" s="769"/>
      <c r="M16" s="27"/>
      <c r="N16" s="911"/>
      <c r="O16" s="912"/>
      <c r="P16" s="912"/>
      <c r="Q16" s="912"/>
      <c r="R16" s="912"/>
      <c r="S16" s="912"/>
      <c r="T16" s="913"/>
      <c r="V16" s="27"/>
      <c r="W16" s="911"/>
      <c r="X16" s="912"/>
      <c r="Y16" s="912"/>
      <c r="Z16" s="912"/>
      <c r="AA16" s="912"/>
      <c r="AB16" s="912"/>
      <c r="AC16" s="913"/>
      <c r="AE16" s="27"/>
      <c r="AF16" s="911"/>
      <c r="AG16" s="912"/>
      <c r="AH16" s="912"/>
      <c r="AI16" s="912"/>
      <c r="AJ16" s="912"/>
      <c r="AK16" s="912"/>
      <c r="AL16" s="913"/>
      <c r="AN16" s="27"/>
      <c r="AO16" s="911"/>
      <c r="AP16" s="912"/>
      <c r="AQ16" s="912"/>
      <c r="AR16" s="912"/>
      <c r="AS16" s="912"/>
      <c r="AT16" s="912"/>
      <c r="AU16" s="913"/>
      <c r="AW16" s="27"/>
      <c r="AX16" s="911"/>
      <c r="AY16" s="912"/>
      <c r="AZ16" s="912"/>
      <c r="BA16" s="912"/>
      <c r="BB16" s="912"/>
      <c r="BC16" s="912"/>
      <c r="BD16" s="913"/>
      <c r="BF16" s="27"/>
      <c r="BG16" s="911"/>
      <c r="BH16" s="912"/>
      <c r="BI16" s="912"/>
      <c r="BJ16" s="912"/>
      <c r="BK16" s="912"/>
      <c r="BL16" s="912"/>
      <c r="BM16" s="913"/>
      <c r="BO16" s="27"/>
      <c r="BP16" s="911"/>
      <c r="BQ16" s="912"/>
      <c r="BR16" s="912"/>
      <c r="BS16" s="912"/>
      <c r="BT16" s="912"/>
      <c r="BU16" s="912"/>
      <c r="BV16" s="913"/>
      <c r="BX16" s="27"/>
      <c r="BY16" s="911"/>
      <c r="BZ16" s="912"/>
      <c r="CA16" s="912"/>
      <c r="CB16" s="912"/>
      <c r="CC16" s="912"/>
      <c r="CD16" s="912"/>
      <c r="CE16" s="913"/>
      <c r="CG16" s="27"/>
      <c r="CH16" s="911"/>
      <c r="CI16" s="912"/>
      <c r="CJ16" s="912"/>
      <c r="CK16" s="912"/>
      <c r="CL16" s="912"/>
      <c r="CM16" s="912"/>
      <c r="CN16" s="913"/>
    </row>
    <row r="17" spans="1:92" ht="15" customHeight="1">
      <c r="A17" s="788" t="s">
        <v>16</v>
      </c>
      <c r="B17" s="789"/>
      <c r="C17" s="789"/>
      <c r="D17" s="790"/>
      <c r="E17" s="767"/>
      <c r="F17" s="768"/>
      <c r="G17" s="768"/>
      <c r="H17" s="768"/>
      <c r="I17" s="768"/>
      <c r="J17" s="768"/>
      <c r="K17" s="769"/>
      <c r="M17" s="27"/>
      <c r="N17" s="911"/>
      <c r="O17" s="912"/>
      <c r="P17" s="912"/>
      <c r="Q17" s="912"/>
      <c r="R17" s="912"/>
      <c r="S17" s="912"/>
      <c r="T17" s="913"/>
      <c r="V17" s="27"/>
      <c r="W17" s="911"/>
      <c r="X17" s="912"/>
      <c r="Y17" s="912"/>
      <c r="Z17" s="912"/>
      <c r="AA17" s="912"/>
      <c r="AB17" s="912"/>
      <c r="AC17" s="913"/>
      <c r="AE17" s="27"/>
      <c r="AF17" s="911"/>
      <c r="AG17" s="912"/>
      <c r="AH17" s="912"/>
      <c r="AI17" s="912"/>
      <c r="AJ17" s="912"/>
      <c r="AK17" s="912"/>
      <c r="AL17" s="913"/>
      <c r="AN17" s="27"/>
      <c r="AO17" s="911"/>
      <c r="AP17" s="912"/>
      <c r="AQ17" s="912"/>
      <c r="AR17" s="912"/>
      <c r="AS17" s="912"/>
      <c r="AT17" s="912"/>
      <c r="AU17" s="913"/>
      <c r="AW17" s="27"/>
      <c r="AX17" s="911"/>
      <c r="AY17" s="912"/>
      <c r="AZ17" s="912"/>
      <c r="BA17" s="912"/>
      <c r="BB17" s="912"/>
      <c r="BC17" s="912"/>
      <c r="BD17" s="913"/>
      <c r="BF17" s="27"/>
      <c r="BG17" s="911"/>
      <c r="BH17" s="912"/>
      <c r="BI17" s="912"/>
      <c r="BJ17" s="912"/>
      <c r="BK17" s="912"/>
      <c r="BL17" s="912"/>
      <c r="BM17" s="913"/>
      <c r="BO17" s="27"/>
      <c r="BP17" s="911"/>
      <c r="BQ17" s="912"/>
      <c r="BR17" s="912"/>
      <c r="BS17" s="912"/>
      <c r="BT17" s="912"/>
      <c r="BU17" s="912"/>
      <c r="BV17" s="913"/>
      <c r="BX17" s="27"/>
      <c r="BY17" s="911"/>
      <c r="BZ17" s="912"/>
      <c r="CA17" s="912"/>
      <c r="CB17" s="912"/>
      <c r="CC17" s="912"/>
      <c r="CD17" s="912"/>
      <c r="CE17" s="913"/>
      <c r="CG17" s="27"/>
      <c r="CH17" s="911"/>
      <c r="CI17" s="912"/>
      <c r="CJ17" s="912"/>
      <c r="CK17" s="912"/>
      <c r="CL17" s="912"/>
      <c r="CM17" s="912"/>
      <c r="CN17" s="913"/>
    </row>
    <row r="18" spans="1:92" ht="15" customHeight="1">
      <c r="A18" s="788" t="s">
        <v>17</v>
      </c>
      <c r="B18" s="789"/>
      <c r="C18" s="789"/>
      <c r="D18" s="790"/>
      <c r="E18" s="767"/>
      <c r="F18" s="768"/>
      <c r="G18" s="768"/>
      <c r="H18" s="768"/>
      <c r="I18" s="768"/>
      <c r="J18" s="768"/>
      <c r="K18" s="769"/>
      <c r="M18" s="27"/>
      <c r="N18" s="911"/>
      <c r="O18" s="912"/>
      <c r="P18" s="912"/>
      <c r="Q18" s="912"/>
      <c r="R18" s="912"/>
      <c r="S18" s="912"/>
      <c r="T18" s="913"/>
      <c r="V18" s="27"/>
      <c r="W18" s="911"/>
      <c r="X18" s="912"/>
      <c r="Y18" s="912"/>
      <c r="Z18" s="912"/>
      <c r="AA18" s="912"/>
      <c r="AB18" s="912"/>
      <c r="AC18" s="913"/>
      <c r="AE18" s="27"/>
      <c r="AF18" s="911"/>
      <c r="AG18" s="912"/>
      <c r="AH18" s="912"/>
      <c r="AI18" s="912"/>
      <c r="AJ18" s="912"/>
      <c r="AK18" s="912"/>
      <c r="AL18" s="913"/>
      <c r="AN18" s="27"/>
      <c r="AO18" s="911"/>
      <c r="AP18" s="912"/>
      <c r="AQ18" s="912"/>
      <c r="AR18" s="912"/>
      <c r="AS18" s="912"/>
      <c r="AT18" s="912"/>
      <c r="AU18" s="913"/>
      <c r="AW18" s="27"/>
      <c r="AX18" s="911"/>
      <c r="AY18" s="912"/>
      <c r="AZ18" s="912"/>
      <c r="BA18" s="912"/>
      <c r="BB18" s="912"/>
      <c r="BC18" s="912"/>
      <c r="BD18" s="913"/>
      <c r="BF18" s="27"/>
      <c r="BG18" s="911"/>
      <c r="BH18" s="912"/>
      <c r="BI18" s="912"/>
      <c r="BJ18" s="912"/>
      <c r="BK18" s="912"/>
      <c r="BL18" s="912"/>
      <c r="BM18" s="913"/>
      <c r="BO18" s="27"/>
      <c r="BP18" s="911"/>
      <c r="BQ18" s="912"/>
      <c r="BR18" s="912"/>
      <c r="BS18" s="912"/>
      <c r="BT18" s="912"/>
      <c r="BU18" s="912"/>
      <c r="BV18" s="913"/>
      <c r="BX18" s="27"/>
      <c r="BY18" s="911"/>
      <c r="BZ18" s="912"/>
      <c r="CA18" s="912"/>
      <c r="CB18" s="912"/>
      <c r="CC18" s="912"/>
      <c r="CD18" s="912"/>
      <c r="CE18" s="913"/>
      <c r="CG18" s="27"/>
      <c r="CH18" s="911"/>
      <c r="CI18" s="912"/>
      <c r="CJ18" s="912"/>
      <c r="CK18" s="912"/>
      <c r="CL18" s="912"/>
      <c r="CM18" s="912"/>
      <c r="CN18" s="913"/>
    </row>
    <row r="19" spans="1:92" ht="15" customHeight="1">
      <c r="A19" s="788" t="s">
        <v>2</v>
      </c>
      <c r="B19" s="789"/>
      <c r="C19" s="789"/>
      <c r="D19" s="790"/>
      <c r="E19" s="767"/>
      <c r="F19" s="768"/>
      <c r="G19" s="768"/>
      <c r="H19" s="768"/>
      <c r="I19" s="768"/>
      <c r="J19" s="768"/>
      <c r="K19" s="769"/>
      <c r="M19" s="27"/>
      <c r="N19" s="911"/>
      <c r="O19" s="912"/>
      <c r="P19" s="912"/>
      <c r="Q19" s="912"/>
      <c r="R19" s="912"/>
      <c r="S19" s="912"/>
      <c r="T19" s="913"/>
      <c r="V19" s="27"/>
      <c r="W19" s="911"/>
      <c r="X19" s="912"/>
      <c r="Y19" s="912"/>
      <c r="Z19" s="912"/>
      <c r="AA19" s="912"/>
      <c r="AB19" s="912"/>
      <c r="AC19" s="913"/>
      <c r="AE19" s="27"/>
      <c r="AF19" s="911"/>
      <c r="AG19" s="912"/>
      <c r="AH19" s="912"/>
      <c r="AI19" s="912"/>
      <c r="AJ19" s="912"/>
      <c r="AK19" s="912"/>
      <c r="AL19" s="913"/>
      <c r="AN19" s="27"/>
      <c r="AO19" s="911"/>
      <c r="AP19" s="912"/>
      <c r="AQ19" s="912"/>
      <c r="AR19" s="912"/>
      <c r="AS19" s="912"/>
      <c r="AT19" s="912"/>
      <c r="AU19" s="913"/>
      <c r="AW19" s="27"/>
      <c r="AX19" s="911"/>
      <c r="AY19" s="912"/>
      <c r="AZ19" s="912"/>
      <c r="BA19" s="912"/>
      <c r="BB19" s="912"/>
      <c r="BC19" s="912"/>
      <c r="BD19" s="913"/>
      <c r="BF19" s="27"/>
      <c r="BG19" s="911"/>
      <c r="BH19" s="912"/>
      <c r="BI19" s="912"/>
      <c r="BJ19" s="912"/>
      <c r="BK19" s="912"/>
      <c r="BL19" s="912"/>
      <c r="BM19" s="913"/>
      <c r="BO19" s="27"/>
      <c r="BP19" s="911"/>
      <c r="BQ19" s="912"/>
      <c r="BR19" s="912"/>
      <c r="BS19" s="912"/>
      <c r="BT19" s="912"/>
      <c r="BU19" s="912"/>
      <c r="BV19" s="913"/>
      <c r="BX19" s="27"/>
      <c r="BY19" s="911"/>
      <c r="BZ19" s="912"/>
      <c r="CA19" s="912"/>
      <c r="CB19" s="912"/>
      <c r="CC19" s="912"/>
      <c r="CD19" s="912"/>
      <c r="CE19" s="913"/>
      <c r="CG19" s="27"/>
      <c r="CH19" s="911"/>
      <c r="CI19" s="912"/>
      <c r="CJ19" s="912"/>
      <c r="CK19" s="912"/>
      <c r="CL19" s="912"/>
      <c r="CM19" s="912"/>
      <c r="CN19" s="913"/>
    </row>
    <row r="20" spans="1:92" ht="15" customHeight="1">
      <c r="A20" s="788" t="s">
        <v>10</v>
      </c>
      <c r="B20" s="789"/>
      <c r="C20" s="789"/>
      <c r="D20" s="790"/>
      <c r="E20" s="767"/>
      <c r="F20" s="768"/>
      <c r="G20" s="768"/>
      <c r="H20" s="768"/>
      <c r="I20" s="768"/>
      <c r="J20" s="768"/>
      <c r="K20" s="769"/>
      <c r="M20" s="27"/>
      <c r="N20" s="911"/>
      <c r="O20" s="912"/>
      <c r="P20" s="912"/>
      <c r="Q20" s="912"/>
      <c r="R20" s="912"/>
      <c r="S20" s="912"/>
      <c r="T20" s="913"/>
      <c r="V20" s="27"/>
      <c r="W20" s="911"/>
      <c r="X20" s="912"/>
      <c r="Y20" s="912"/>
      <c r="Z20" s="912"/>
      <c r="AA20" s="912"/>
      <c r="AB20" s="912"/>
      <c r="AC20" s="913"/>
      <c r="AE20" s="27"/>
      <c r="AF20" s="911"/>
      <c r="AG20" s="912"/>
      <c r="AH20" s="912"/>
      <c r="AI20" s="912"/>
      <c r="AJ20" s="912"/>
      <c r="AK20" s="912"/>
      <c r="AL20" s="913"/>
      <c r="AN20" s="27"/>
      <c r="AO20" s="911"/>
      <c r="AP20" s="912"/>
      <c r="AQ20" s="912"/>
      <c r="AR20" s="912"/>
      <c r="AS20" s="912"/>
      <c r="AT20" s="912"/>
      <c r="AU20" s="913"/>
      <c r="AW20" s="27"/>
      <c r="AX20" s="911"/>
      <c r="AY20" s="912"/>
      <c r="AZ20" s="912"/>
      <c r="BA20" s="912"/>
      <c r="BB20" s="912"/>
      <c r="BC20" s="912"/>
      <c r="BD20" s="913"/>
      <c r="BF20" s="27"/>
      <c r="BG20" s="911"/>
      <c r="BH20" s="912"/>
      <c r="BI20" s="912"/>
      <c r="BJ20" s="912"/>
      <c r="BK20" s="912"/>
      <c r="BL20" s="912"/>
      <c r="BM20" s="913"/>
      <c r="BO20" s="27"/>
      <c r="BP20" s="911"/>
      <c r="BQ20" s="912"/>
      <c r="BR20" s="912"/>
      <c r="BS20" s="912"/>
      <c r="BT20" s="912"/>
      <c r="BU20" s="912"/>
      <c r="BV20" s="913"/>
      <c r="BX20" s="27"/>
      <c r="BY20" s="911"/>
      <c r="BZ20" s="912"/>
      <c r="CA20" s="912"/>
      <c r="CB20" s="912"/>
      <c r="CC20" s="912"/>
      <c r="CD20" s="912"/>
      <c r="CE20" s="913"/>
      <c r="CG20" s="27"/>
      <c r="CH20" s="911"/>
      <c r="CI20" s="912"/>
      <c r="CJ20" s="912"/>
      <c r="CK20" s="912"/>
      <c r="CL20" s="912"/>
      <c r="CM20" s="912"/>
      <c r="CN20" s="913"/>
    </row>
    <row r="21" spans="1:92" ht="15" customHeight="1">
      <c r="A21" s="761" t="s">
        <v>3</v>
      </c>
      <c r="B21" s="762"/>
      <c r="C21" s="762"/>
      <c r="D21" s="763"/>
      <c r="E21" s="767"/>
      <c r="F21" s="768"/>
      <c r="G21" s="768"/>
      <c r="H21" s="768"/>
      <c r="I21" s="768"/>
      <c r="J21" s="768"/>
      <c r="K21" s="769"/>
      <c r="M21" s="27"/>
      <c r="N21" s="911"/>
      <c r="O21" s="912"/>
      <c r="P21" s="912"/>
      <c r="Q21" s="912"/>
      <c r="R21" s="912"/>
      <c r="S21" s="912"/>
      <c r="T21" s="913"/>
      <c r="V21" s="27"/>
      <c r="W21" s="911"/>
      <c r="X21" s="912"/>
      <c r="Y21" s="912"/>
      <c r="Z21" s="912"/>
      <c r="AA21" s="912"/>
      <c r="AB21" s="912"/>
      <c r="AC21" s="913"/>
      <c r="AE21" s="27"/>
      <c r="AF21" s="911"/>
      <c r="AG21" s="912"/>
      <c r="AH21" s="912"/>
      <c r="AI21" s="912"/>
      <c r="AJ21" s="912"/>
      <c r="AK21" s="912"/>
      <c r="AL21" s="913"/>
      <c r="AN21" s="27"/>
      <c r="AO21" s="911"/>
      <c r="AP21" s="912"/>
      <c r="AQ21" s="912"/>
      <c r="AR21" s="912"/>
      <c r="AS21" s="912"/>
      <c r="AT21" s="912"/>
      <c r="AU21" s="913"/>
      <c r="AW21" s="27"/>
      <c r="AX21" s="911"/>
      <c r="AY21" s="912"/>
      <c r="AZ21" s="912"/>
      <c r="BA21" s="912"/>
      <c r="BB21" s="912"/>
      <c r="BC21" s="912"/>
      <c r="BD21" s="913"/>
      <c r="BF21" s="27"/>
      <c r="BG21" s="911"/>
      <c r="BH21" s="912"/>
      <c r="BI21" s="912"/>
      <c r="BJ21" s="912"/>
      <c r="BK21" s="912"/>
      <c r="BL21" s="912"/>
      <c r="BM21" s="913"/>
      <c r="BO21" s="27"/>
      <c r="BP21" s="911"/>
      <c r="BQ21" s="912"/>
      <c r="BR21" s="912"/>
      <c r="BS21" s="912"/>
      <c r="BT21" s="912"/>
      <c r="BU21" s="912"/>
      <c r="BV21" s="913"/>
      <c r="BX21" s="27"/>
      <c r="BY21" s="911"/>
      <c r="BZ21" s="912"/>
      <c r="CA21" s="912"/>
      <c r="CB21" s="912"/>
      <c r="CC21" s="912"/>
      <c r="CD21" s="912"/>
      <c r="CE21" s="913"/>
      <c r="CG21" s="27"/>
      <c r="CH21" s="911"/>
      <c r="CI21" s="912"/>
      <c r="CJ21" s="912"/>
      <c r="CK21" s="912"/>
      <c r="CL21" s="912"/>
      <c r="CM21" s="912"/>
      <c r="CN21" s="913"/>
    </row>
    <row r="22" spans="1:92" ht="15" customHeight="1">
      <c r="A22" s="761" t="s">
        <v>226</v>
      </c>
      <c r="B22" s="762"/>
      <c r="C22" s="762"/>
      <c r="D22" s="763"/>
      <c r="E22" s="767"/>
      <c r="F22" s="768"/>
      <c r="G22" s="768"/>
      <c r="H22" s="768"/>
      <c r="I22" s="768"/>
      <c r="J22" s="768"/>
      <c r="K22" s="769"/>
      <c r="M22" s="27"/>
      <c r="N22" s="911"/>
      <c r="O22" s="912"/>
      <c r="P22" s="912"/>
      <c r="Q22" s="912"/>
      <c r="R22" s="912"/>
      <c r="S22" s="912"/>
      <c r="T22" s="913"/>
      <c r="V22" s="27"/>
      <c r="W22" s="911"/>
      <c r="X22" s="912"/>
      <c r="Y22" s="912"/>
      <c r="Z22" s="912"/>
      <c r="AA22" s="912"/>
      <c r="AB22" s="912"/>
      <c r="AC22" s="913"/>
      <c r="AE22" s="27"/>
      <c r="AF22" s="911"/>
      <c r="AG22" s="912"/>
      <c r="AH22" s="912"/>
      <c r="AI22" s="912"/>
      <c r="AJ22" s="912"/>
      <c r="AK22" s="912"/>
      <c r="AL22" s="913"/>
      <c r="AN22" s="27"/>
      <c r="AO22" s="911"/>
      <c r="AP22" s="912"/>
      <c r="AQ22" s="912"/>
      <c r="AR22" s="912"/>
      <c r="AS22" s="912"/>
      <c r="AT22" s="912"/>
      <c r="AU22" s="913"/>
      <c r="AW22" s="27"/>
      <c r="AX22" s="911"/>
      <c r="AY22" s="912"/>
      <c r="AZ22" s="912"/>
      <c r="BA22" s="912"/>
      <c r="BB22" s="912"/>
      <c r="BC22" s="912"/>
      <c r="BD22" s="913"/>
      <c r="BF22" s="27"/>
      <c r="BG22" s="911"/>
      <c r="BH22" s="912"/>
      <c r="BI22" s="912"/>
      <c r="BJ22" s="912"/>
      <c r="BK22" s="912"/>
      <c r="BL22" s="912"/>
      <c r="BM22" s="913"/>
      <c r="BO22" s="27"/>
      <c r="BP22" s="911"/>
      <c r="BQ22" s="912"/>
      <c r="BR22" s="912"/>
      <c r="BS22" s="912"/>
      <c r="BT22" s="912"/>
      <c r="BU22" s="912"/>
      <c r="BV22" s="913"/>
      <c r="BX22" s="27"/>
      <c r="BY22" s="911"/>
      <c r="BZ22" s="912"/>
      <c r="CA22" s="912"/>
      <c r="CB22" s="912"/>
      <c r="CC22" s="912"/>
      <c r="CD22" s="912"/>
      <c r="CE22" s="913"/>
      <c r="CG22" s="27"/>
      <c r="CH22" s="911"/>
      <c r="CI22" s="912"/>
      <c r="CJ22" s="912"/>
      <c r="CK22" s="912"/>
      <c r="CL22" s="912"/>
      <c r="CM22" s="912"/>
      <c r="CN22" s="913"/>
    </row>
    <row r="23" spans="1:92" ht="15" customHeight="1">
      <c r="A23" s="761" t="s">
        <v>49</v>
      </c>
      <c r="B23" s="762"/>
      <c r="C23" s="762"/>
      <c r="D23" s="763"/>
      <c r="E23" s="767" t="s">
        <v>233</v>
      </c>
      <c r="F23" s="768"/>
      <c r="G23" s="768"/>
      <c r="H23" s="768"/>
      <c r="I23" s="768"/>
      <c r="J23" s="768"/>
      <c r="K23" s="769"/>
      <c r="M23" s="27"/>
      <c r="N23" s="911"/>
      <c r="O23" s="912"/>
      <c r="P23" s="912"/>
      <c r="Q23" s="912"/>
      <c r="R23" s="912"/>
      <c r="S23" s="912"/>
      <c r="T23" s="913"/>
      <c r="V23" s="27"/>
      <c r="W23" s="911"/>
      <c r="X23" s="912"/>
      <c r="Y23" s="912"/>
      <c r="Z23" s="912"/>
      <c r="AA23" s="912"/>
      <c r="AB23" s="912"/>
      <c r="AC23" s="913"/>
      <c r="AE23" s="27"/>
      <c r="AF23" s="911"/>
      <c r="AG23" s="912"/>
      <c r="AH23" s="912"/>
      <c r="AI23" s="912"/>
      <c r="AJ23" s="912"/>
      <c r="AK23" s="912"/>
      <c r="AL23" s="913"/>
      <c r="AN23" s="27"/>
      <c r="AO23" s="911"/>
      <c r="AP23" s="912"/>
      <c r="AQ23" s="912"/>
      <c r="AR23" s="912"/>
      <c r="AS23" s="912"/>
      <c r="AT23" s="912"/>
      <c r="AU23" s="913"/>
      <c r="AW23" s="27"/>
      <c r="AX23" s="911"/>
      <c r="AY23" s="912"/>
      <c r="AZ23" s="912"/>
      <c r="BA23" s="912"/>
      <c r="BB23" s="912"/>
      <c r="BC23" s="912"/>
      <c r="BD23" s="913"/>
      <c r="BF23" s="27"/>
      <c r="BG23" s="911"/>
      <c r="BH23" s="912"/>
      <c r="BI23" s="912"/>
      <c r="BJ23" s="912"/>
      <c r="BK23" s="912"/>
      <c r="BL23" s="912"/>
      <c r="BM23" s="913"/>
      <c r="BO23" s="27"/>
      <c r="BP23" s="911"/>
      <c r="BQ23" s="912"/>
      <c r="BR23" s="912"/>
      <c r="BS23" s="912"/>
      <c r="BT23" s="912"/>
      <c r="BU23" s="912"/>
      <c r="BV23" s="913"/>
      <c r="BX23" s="27"/>
      <c r="BY23" s="911"/>
      <c r="BZ23" s="912"/>
      <c r="CA23" s="912"/>
      <c r="CB23" s="912"/>
      <c r="CC23" s="912"/>
      <c r="CD23" s="912"/>
      <c r="CE23" s="913"/>
      <c r="CG23" s="27"/>
      <c r="CH23" s="911"/>
      <c r="CI23" s="912"/>
      <c r="CJ23" s="912"/>
      <c r="CK23" s="912"/>
      <c r="CL23" s="912"/>
      <c r="CM23" s="912"/>
      <c r="CN23" s="913"/>
    </row>
    <row r="24" spans="1:92" ht="15" customHeight="1">
      <c r="A24" s="761" t="s">
        <v>4</v>
      </c>
      <c r="B24" s="762"/>
      <c r="C24" s="762"/>
      <c r="D24" s="763"/>
      <c r="E24" s="767"/>
      <c r="F24" s="768"/>
      <c r="G24" s="768"/>
      <c r="H24" s="768"/>
      <c r="I24" s="768"/>
      <c r="J24" s="768"/>
      <c r="K24" s="769"/>
      <c r="M24" s="27"/>
      <c r="N24" s="911"/>
      <c r="O24" s="912"/>
      <c r="P24" s="912"/>
      <c r="Q24" s="912"/>
      <c r="R24" s="912"/>
      <c r="S24" s="912"/>
      <c r="T24" s="913"/>
      <c r="V24" s="27"/>
      <c r="W24" s="911"/>
      <c r="X24" s="912"/>
      <c r="Y24" s="912"/>
      <c r="Z24" s="912"/>
      <c r="AA24" s="912"/>
      <c r="AB24" s="912"/>
      <c r="AC24" s="913"/>
      <c r="AE24" s="27"/>
      <c r="AF24" s="911"/>
      <c r="AG24" s="912"/>
      <c r="AH24" s="912"/>
      <c r="AI24" s="912"/>
      <c r="AJ24" s="912"/>
      <c r="AK24" s="912"/>
      <c r="AL24" s="913"/>
      <c r="AN24" s="27"/>
      <c r="AO24" s="911"/>
      <c r="AP24" s="912"/>
      <c r="AQ24" s="912"/>
      <c r="AR24" s="912"/>
      <c r="AS24" s="912"/>
      <c r="AT24" s="912"/>
      <c r="AU24" s="913"/>
      <c r="AW24" s="27"/>
      <c r="AX24" s="911"/>
      <c r="AY24" s="912"/>
      <c r="AZ24" s="912"/>
      <c r="BA24" s="912"/>
      <c r="BB24" s="912"/>
      <c r="BC24" s="912"/>
      <c r="BD24" s="913"/>
      <c r="BF24" s="27"/>
      <c r="BG24" s="911"/>
      <c r="BH24" s="912"/>
      <c r="BI24" s="912"/>
      <c r="BJ24" s="912"/>
      <c r="BK24" s="912"/>
      <c r="BL24" s="912"/>
      <c r="BM24" s="913"/>
      <c r="BO24" s="27"/>
      <c r="BP24" s="911"/>
      <c r="BQ24" s="912"/>
      <c r="BR24" s="912"/>
      <c r="BS24" s="912"/>
      <c r="BT24" s="912"/>
      <c r="BU24" s="912"/>
      <c r="BV24" s="913"/>
      <c r="BX24" s="27"/>
      <c r="BY24" s="911"/>
      <c r="BZ24" s="912"/>
      <c r="CA24" s="912"/>
      <c r="CB24" s="912"/>
      <c r="CC24" s="912"/>
      <c r="CD24" s="912"/>
      <c r="CE24" s="913"/>
      <c r="CG24" s="27"/>
      <c r="CH24" s="911"/>
      <c r="CI24" s="912"/>
      <c r="CJ24" s="912"/>
      <c r="CK24" s="912"/>
      <c r="CL24" s="912"/>
      <c r="CM24" s="912"/>
      <c r="CN24" s="913"/>
    </row>
    <row r="25" spans="1:92" ht="15" customHeight="1">
      <c r="A25" s="761" t="s">
        <v>50</v>
      </c>
      <c r="B25" s="762"/>
      <c r="C25" s="762"/>
      <c r="D25" s="763"/>
      <c r="E25" s="767"/>
      <c r="F25" s="768"/>
      <c r="G25" s="768"/>
      <c r="H25" s="768"/>
      <c r="I25" s="768"/>
      <c r="J25" s="768"/>
      <c r="K25" s="769"/>
      <c r="M25" s="27"/>
      <c r="N25" s="911"/>
      <c r="O25" s="912"/>
      <c r="P25" s="912"/>
      <c r="Q25" s="912"/>
      <c r="R25" s="912"/>
      <c r="S25" s="912"/>
      <c r="T25" s="913"/>
      <c r="V25" s="27"/>
      <c r="W25" s="911"/>
      <c r="X25" s="912"/>
      <c r="Y25" s="912"/>
      <c r="Z25" s="912"/>
      <c r="AA25" s="912"/>
      <c r="AB25" s="912"/>
      <c r="AC25" s="913"/>
      <c r="AE25" s="27"/>
      <c r="AF25" s="911"/>
      <c r="AG25" s="912"/>
      <c r="AH25" s="912"/>
      <c r="AI25" s="912"/>
      <c r="AJ25" s="912"/>
      <c r="AK25" s="912"/>
      <c r="AL25" s="913"/>
      <c r="AN25" s="27"/>
      <c r="AO25" s="911"/>
      <c r="AP25" s="912"/>
      <c r="AQ25" s="912"/>
      <c r="AR25" s="912"/>
      <c r="AS25" s="912"/>
      <c r="AT25" s="912"/>
      <c r="AU25" s="913"/>
      <c r="AW25" s="27"/>
      <c r="AX25" s="911"/>
      <c r="AY25" s="912"/>
      <c r="AZ25" s="912"/>
      <c r="BA25" s="912"/>
      <c r="BB25" s="912"/>
      <c r="BC25" s="912"/>
      <c r="BD25" s="913"/>
      <c r="BF25" s="27"/>
      <c r="BG25" s="911"/>
      <c r="BH25" s="912"/>
      <c r="BI25" s="912"/>
      <c r="BJ25" s="912"/>
      <c r="BK25" s="912"/>
      <c r="BL25" s="912"/>
      <c r="BM25" s="913"/>
      <c r="BO25" s="27"/>
      <c r="BP25" s="911"/>
      <c r="BQ25" s="912"/>
      <c r="BR25" s="912"/>
      <c r="BS25" s="912"/>
      <c r="BT25" s="912"/>
      <c r="BU25" s="912"/>
      <c r="BV25" s="913"/>
      <c r="BX25" s="27"/>
      <c r="BY25" s="911"/>
      <c r="BZ25" s="912"/>
      <c r="CA25" s="912"/>
      <c r="CB25" s="912"/>
      <c r="CC25" s="912"/>
      <c r="CD25" s="912"/>
      <c r="CE25" s="913"/>
      <c r="CG25" s="27"/>
      <c r="CH25" s="911"/>
      <c r="CI25" s="912"/>
      <c r="CJ25" s="912"/>
      <c r="CK25" s="912"/>
      <c r="CL25" s="912"/>
      <c r="CM25" s="912"/>
      <c r="CN25" s="913"/>
    </row>
    <row r="26" spans="1:92" ht="15" customHeight="1">
      <c r="A26" s="761" t="s">
        <v>5</v>
      </c>
      <c r="B26" s="762"/>
      <c r="C26" s="762"/>
      <c r="D26" s="763"/>
      <c r="E26" s="767" t="s">
        <v>231</v>
      </c>
      <c r="F26" s="768"/>
      <c r="G26" s="768"/>
      <c r="H26" s="768"/>
      <c r="I26" s="768"/>
      <c r="J26" s="768"/>
      <c r="K26" s="769"/>
      <c r="M26" s="27"/>
      <c r="N26" s="911"/>
      <c r="O26" s="912"/>
      <c r="P26" s="912"/>
      <c r="Q26" s="912"/>
      <c r="R26" s="912"/>
      <c r="S26" s="912"/>
      <c r="T26" s="913"/>
      <c r="V26" s="27"/>
      <c r="W26" s="911"/>
      <c r="X26" s="912"/>
      <c r="Y26" s="912"/>
      <c r="Z26" s="912"/>
      <c r="AA26" s="912"/>
      <c r="AB26" s="912"/>
      <c r="AC26" s="913"/>
      <c r="AE26" s="27"/>
      <c r="AF26" s="911"/>
      <c r="AG26" s="912"/>
      <c r="AH26" s="912"/>
      <c r="AI26" s="912"/>
      <c r="AJ26" s="912"/>
      <c r="AK26" s="912"/>
      <c r="AL26" s="913"/>
      <c r="AN26" s="27"/>
      <c r="AO26" s="911"/>
      <c r="AP26" s="912"/>
      <c r="AQ26" s="912"/>
      <c r="AR26" s="912"/>
      <c r="AS26" s="912"/>
      <c r="AT26" s="912"/>
      <c r="AU26" s="913"/>
      <c r="AW26" s="27"/>
      <c r="AX26" s="911"/>
      <c r="AY26" s="912"/>
      <c r="AZ26" s="912"/>
      <c r="BA26" s="912"/>
      <c r="BB26" s="912"/>
      <c r="BC26" s="912"/>
      <c r="BD26" s="913"/>
      <c r="BF26" s="27"/>
      <c r="BG26" s="911"/>
      <c r="BH26" s="912"/>
      <c r="BI26" s="912"/>
      <c r="BJ26" s="912"/>
      <c r="BK26" s="912"/>
      <c r="BL26" s="912"/>
      <c r="BM26" s="913"/>
      <c r="BO26" s="27"/>
      <c r="BP26" s="911"/>
      <c r="BQ26" s="912"/>
      <c r="BR26" s="912"/>
      <c r="BS26" s="912"/>
      <c r="BT26" s="912"/>
      <c r="BU26" s="912"/>
      <c r="BV26" s="913"/>
      <c r="BX26" s="27"/>
      <c r="BY26" s="911"/>
      <c r="BZ26" s="912"/>
      <c r="CA26" s="912"/>
      <c r="CB26" s="912"/>
      <c r="CC26" s="912"/>
      <c r="CD26" s="912"/>
      <c r="CE26" s="913"/>
      <c r="CG26" s="27"/>
      <c r="CH26" s="911"/>
      <c r="CI26" s="912"/>
      <c r="CJ26" s="912"/>
      <c r="CK26" s="912"/>
      <c r="CL26" s="912"/>
      <c r="CM26" s="912"/>
      <c r="CN26" s="913"/>
    </row>
    <row r="27" spans="1:92" ht="15" customHeight="1">
      <c r="A27" s="761" t="s">
        <v>11</v>
      </c>
      <c r="B27" s="762"/>
      <c r="C27" s="762"/>
      <c r="D27" s="763"/>
      <c r="E27" s="767"/>
      <c r="F27" s="768"/>
      <c r="G27" s="768"/>
      <c r="H27" s="768"/>
      <c r="I27" s="768"/>
      <c r="J27" s="768"/>
      <c r="K27" s="769"/>
      <c r="M27" s="27"/>
      <c r="N27" s="911"/>
      <c r="O27" s="912"/>
      <c r="P27" s="912"/>
      <c r="Q27" s="912"/>
      <c r="R27" s="912"/>
      <c r="S27" s="912"/>
      <c r="T27" s="913"/>
      <c r="V27" s="27"/>
      <c r="W27" s="911"/>
      <c r="X27" s="912"/>
      <c r="Y27" s="912"/>
      <c r="Z27" s="912"/>
      <c r="AA27" s="912"/>
      <c r="AB27" s="912"/>
      <c r="AC27" s="913"/>
      <c r="AE27" s="27"/>
      <c r="AF27" s="911"/>
      <c r="AG27" s="912"/>
      <c r="AH27" s="912"/>
      <c r="AI27" s="912"/>
      <c r="AJ27" s="912"/>
      <c r="AK27" s="912"/>
      <c r="AL27" s="913"/>
      <c r="AN27" s="27"/>
      <c r="AO27" s="911"/>
      <c r="AP27" s="912"/>
      <c r="AQ27" s="912"/>
      <c r="AR27" s="912"/>
      <c r="AS27" s="912"/>
      <c r="AT27" s="912"/>
      <c r="AU27" s="913"/>
      <c r="AW27" s="27"/>
      <c r="AX27" s="911"/>
      <c r="AY27" s="912"/>
      <c r="AZ27" s="912"/>
      <c r="BA27" s="912"/>
      <c r="BB27" s="912"/>
      <c r="BC27" s="912"/>
      <c r="BD27" s="913"/>
      <c r="BF27" s="27"/>
      <c r="BG27" s="911"/>
      <c r="BH27" s="912"/>
      <c r="BI27" s="912"/>
      <c r="BJ27" s="912"/>
      <c r="BK27" s="912"/>
      <c r="BL27" s="912"/>
      <c r="BM27" s="913"/>
      <c r="BO27" s="27"/>
      <c r="BP27" s="911"/>
      <c r="BQ27" s="912"/>
      <c r="BR27" s="912"/>
      <c r="BS27" s="912"/>
      <c r="BT27" s="912"/>
      <c r="BU27" s="912"/>
      <c r="BV27" s="913"/>
      <c r="BX27" s="27"/>
      <c r="BY27" s="911"/>
      <c r="BZ27" s="912"/>
      <c r="CA27" s="912"/>
      <c r="CB27" s="912"/>
      <c r="CC27" s="912"/>
      <c r="CD27" s="912"/>
      <c r="CE27" s="913"/>
      <c r="CG27" s="27"/>
      <c r="CH27" s="911"/>
      <c r="CI27" s="912"/>
      <c r="CJ27" s="912"/>
      <c r="CK27" s="912"/>
      <c r="CL27" s="912"/>
      <c r="CM27" s="912"/>
      <c r="CN27" s="913"/>
    </row>
    <row r="28" spans="1:92" ht="15" customHeight="1">
      <c r="A28" s="761" t="s">
        <v>6</v>
      </c>
      <c r="B28" s="762"/>
      <c r="C28" s="762"/>
      <c r="D28" s="763"/>
      <c r="E28" s="767"/>
      <c r="F28" s="768"/>
      <c r="G28" s="768"/>
      <c r="H28" s="768"/>
      <c r="I28" s="768"/>
      <c r="J28" s="768"/>
      <c r="K28" s="769"/>
      <c r="M28" s="27"/>
      <c r="N28" s="911"/>
      <c r="O28" s="912"/>
      <c r="P28" s="912"/>
      <c r="Q28" s="912"/>
      <c r="R28" s="912"/>
      <c r="S28" s="912"/>
      <c r="T28" s="913"/>
      <c r="V28" s="27"/>
      <c r="W28" s="911"/>
      <c r="X28" s="912"/>
      <c r="Y28" s="912"/>
      <c r="Z28" s="912"/>
      <c r="AA28" s="912"/>
      <c r="AB28" s="912"/>
      <c r="AC28" s="913"/>
      <c r="AE28" s="27"/>
      <c r="AF28" s="911"/>
      <c r="AG28" s="912"/>
      <c r="AH28" s="912"/>
      <c r="AI28" s="912"/>
      <c r="AJ28" s="912"/>
      <c r="AK28" s="912"/>
      <c r="AL28" s="913"/>
      <c r="AN28" s="27"/>
      <c r="AO28" s="911"/>
      <c r="AP28" s="912"/>
      <c r="AQ28" s="912"/>
      <c r="AR28" s="912"/>
      <c r="AS28" s="912"/>
      <c r="AT28" s="912"/>
      <c r="AU28" s="913"/>
      <c r="AW28" s="27"/>
      <c r="AX28" s="911"/>
      <c r="AY28" s="912"/>
      <c r="AZ28" s="912"/>
      <c r="BA28" s="912"/>
      <c r="BB28" s="912"/>
      <c r="BC28" s="912"/>
      <c r="BD28" s="913"/>
      <c r="BF28" s="27"/>
      <c r="BG28" s="911"/>
      <c r="BH28" s="912"/>
      <c r="BI28" s="912"/>
      <c r="BJ28" s="912"/>
      <c r="BK28" s="912"/>
      <c r="BL28" s="912"/>
      <c r="BM28" s="913"/>
      <c r="BO28" s="27"/>
      <c r="BP28" s="911"/>
      <c r="BQ28" s="912"/>
      <c r="BR28" s="912"/>
      <c r="BS28" s="912"/>
      <c r="BT28" s="912"/>
      <c r="BU28" s="912"/>
      <c r="BV28" s="913"/>
      <c r="BX28" s="27"/>
      <c r="BY28" s="911"/>
      <c r="BZ28" s="912"/>
      <c r="CA28" s="912"/>
      <c r="CB28" s="912"/>
      <c r="CC28" s="912"/>
      <c r="CD28" s="912"/>
      <c r="CE28" s="913"/>
      <c r="CG28" s="27"/>
      <c r="CH28" s="911"/>
      <c r="CI28" s="912"/>
      <c r="CJ28" s="912"/>
      <c r="CK28" s="912"/>
      <c r="CL28" s="912"/>
      <c r="CM28" s="912"/>
      <c r="CN28" s="913"/>
    </row>
    <row r="29" spans="1:92" ht="15" customHeight="1">
      <c r="A29" s="761" t="s">
        <v>12</v>
      </c>
      <c r="B29" s="762"/>
      <c r="C29" s="762"/>
      <c r="D29" s="763"/>
      <c r="E29" s="767"/>
      <c r="F29" s="768"/>
      <c r="G29" s="768"/>
      <c r="H29" s="768"/>
      <c r="I29" s="768"/>
      <c r="J29" s="768"/>
      <c r="K29" s="769"/>
      <c r="M29" s="27"/>
      <c r="N29" s="911"/>
      <c r="O29" s="912"/>
      <c r="P29" s="912"/>
      <c r="Q29" s="912"/>
      <c r="R29" s="912"/>
      <c r="S29" s="912"/>
      <c r="T29" s="913"/>
      <c r="V29" s="27"/>
      <c r="W29" s="911"/>
      <c r="X29" s="912"/>
      <c r="Y29" s="912"/>
      <c r="Z29" s="912"/>
      <c r="AA29" s="912"/>
      <c r="AB29" s="912"/>
      <c r="AC29" s="913"/>
      <c r="AE29" s="27"/>
      <c r="AF29" s="911"/>
      <c r="AG29" s="912"/>
      <c r="AH29" s="912"/>
      <c r="AI29" s="912"/>
      <c r="AJ29" s="912"/>
      <c r="AK29" s="912"/>
      <c r="AL29" s="913"/>
      <c r="AN29" s="27"/>
      <c r="AO29" s="911"/>
      <c r="AP29" s="912"/>
      <c r="AQ29" s="912"/>
      <c r="AR29" s="912"/>
      <c r="AS29" s="912"/>
      <c r="AT29" s="912"/>
      <c r="AU29" s="913"/>
      <c r="AW29" s="27"/>
      <c r="AX29" s="911"/>
      <c r="AY29" s="912"/>
      <c r="AZ29" s="912"/>
      <c r="BA29" s="912"/>
      <c r="BB29" s="912"/>
      <c r="BC29" s="912"/>
      <c r="BD29" s="913"/>
      <c r="BF29" s="27"/>
      <c r="BG29" s="911"/>
      <c r="BH29" s="912"/>
      <c r="BI29" s="912"/>
      <c r="BJ29" s="912"/>
      <c r="BK29" s="912"/>
      <c r="BL29" s="912"/>
      <c r="BM29" s="913"/>
      <c r="BO29" s="27"/>
      <c r="BP29" s="911"/>
      <c r="BQ29" s="912"/>
      <c r="BR29" s="912"/>
      <c r="BS29" s="912"/>
      <c r="BT29" s="912"/>
      <c r="BU29" s="912"/>
      <c r="BV29" s="913"/>
      <c r="BX29" s="27"/>
      <c r="BY29" s="911"/>
      <c r="BZ29" s="912"/>
      <c r="CA29" s="912"/>
      <c r="CB29" s="912"/>
      <c r="CC29" s="912"/>
      <c r="CD29" s="912"/>
      <c r="CE29" s="913"/>
      <c r="CG29" s="27"/>
      <c r="CH29" s="911"/>
      <c r="CI29" s="912"/>
      <c r="CJ29" s="912"/>
      <c r="CK29" s="912"/>
      <c r="CL29" s="912"/>
      <c r="CM29" s="912"/>
      <c r="CN29" s="913"/>
    </row>
    <row r="30" spans="1:92" ht="15" customHeight="1">
      <c r="A30" s="761"/>
      <c r="B30" s="762"/>
      <c r="C30" s="762"/>
      <c r="D30" s="763"/>
      <c r="E30" s="767"/>
      <c r="F30" s="768"/>
      <c r="G30" s="768"/>
      <c r="H30" s="768"/>
      <c r="I30" s="768"/>
      <c r="J30" s="768"/>
      <c r="K30" s="769"/>
      <c r="M30" s="27"/>
      <c r="N30" s="911"/>
      <c r="O30" s="912"/>
      <c r="P30" s="912"/>
      <c r="Q30" s="912"/>
      <c r="R30" s="912"/>
      <c r="S30" s="912"/>
      <c r="T30" s="913"/>
      <c r="V30" s="27"/>
      <c r="W30" s="911"/>
      <c r="X30" s="912"/>
      <c r="Y30" s="912"/>
      <c r="Z30" s="912"/>
      <c r="AA30" s="912"/>
      <c r="AB30" s="912"/>
      <c r="AC30" s="913"/>
      <c r="AE30" s="27"/>
      <c r="AF30" s="911"/>
      <c r="AG30" s="912"/>
      <c r="AH30" s="912"/>
      <c r="AI30" s="912"/>
      <c r="AJ30" s="912"/>
      <c r="AK30" s="912"/>
      <c r="AL30" s="913"/>
      <c r="AN30" s="27"/>
      <c r="AO30" s="911"/>
      <c r="AP30" s="912"/>
      <c r="AQ30" s="912"/>
      <c r="AR30" s="912"/>
      <c r="AS30" s="912"/>
      <c r="AT30" s="912"/>
      <c r="AU30" s="913"/>
      <c r="AW30" s="27"/>
      <c r="AX30" s="911"/>
      <c r="AY30" s="912"/>
      <c r="AZ30" s="912"/>
      <c r="BA30" s="912"/>
      <c r="BB30" s="912"/>
      <c r="BC30" s="912"/>
      <c r="BD30" s="913"/>
      <c r="BF30" s="27"/>
      <c r="BG30" s="911"/>
      <c r="BH30" s="912"/>
      <c r="BI30" s="912"/>
      <c r="BJ30" s="912"/>
      <c r="BK30" s="912"/>
      <c r="BL30" s="912"/>
      <c r="BM30" s="913"/>
      <c r="BO30" s="27"/>
      <c r="BP30" s="911"/>
      <c r="BQ30" s="912"/>
      <c r="BR30" s="912"/>
      <c r="BS30" s="912"/>
      <c r="BT30" s="912"/>
      <c r="BU30" s="912"/>
      <c r="BV30" s="913"/>
      <c r="BX30" s="27"/>
      <c r="BY30" s="911"/>
      <c r="BZ30" s="912"/>
      <c r="CA30" s="912"/>
      <c r="CB30" s="912"/>
      <c r="CC30" s="912"/>
      <c r="CD30" s="912"/>
      <c r="CE30" s="913"/>
      <c r="CG30" s="27"/>
      <c r="CH30" s="911"/>
      <c r="CI30" s="912"/>
      <c r="CJ30" s="912"/>
      <c r="CK30" s="912"/>
      <c r="CL30" s="912"/>
      <c r="CM30" s="912"/>
      <c r="CN30" s="913"/>
    </row>
    <row r="31" spans="1:92" ht="15" customHeight="1">
      <c r="A31" s="776" t="s">
        <v>88</v>
      </c>
      <c r="B31" s="762"/>
      <c r="C31" s="762"/>
      <c r="D31" s="763"/>
      <c r="E31" s="767"/>
      <c r="F31" s="768"/>
      <c r="G31" s="768"/>
      <c r="H31" s="768"/>
      <c r="I31" s="768"/>
      <c r="J31" s="768"/>
      <c r="K31" s="769"/>
      <c r="M31" s="27"/>
      <c r="N31" s="911"/>
      <c r="O31" s="912"/>
      <c r="P31" s="912"/>
      <c r="Q31" s="912"/>
      <c r="R31" s="912"/>
      <c r="S31" s="912"/>
      <c r="T31" s="913"/>
      <c r="V31" s="27"/>
      <c r="W31" s="911"/>
      <c r="X31" s="912"/>
      <c r="Y31" s="912"/>
      <c r="Z31" s="912"/>
      <c r="AA31" s="912"/>
      <c r="AB31" s="912"/>
      <c r="AC31" s="913"/>
      <c r="AE31" s="27"/>
      <c r="AF31" s="911"/>
      <c r="AG31" s="912"/>
      <c r="AH31" s="912"/>
      <c r="AI31" s="912"/>
      <c r="AJ31" s="912"/>
      <c r="AK31" s="912"/>
      <c r="AL31" s="913"/>
      <c r="AN31" s="27"/>
      <c r="AO31" s="911"/>
      <c r="AP31" s="912"/>
      <c r="AQ31" s="912"/>
      <c r="AR31" s="912"/>
      <c r="AS31" s="912"/>
      <c r="AT31" s="912"/>
      <c r="AU31" s="913"/>
      <c r="AW31" s="27"/>
      <c r="AX31" s="911"/>
      <c r="AY31" s="912"/>
      <c r="AZ31" s="912"/>
      <c r="BA31" s="912"/>
      <c r="BB31" s="912"/>
      <c r="BC31" s="912"/>
      <c r="BD31" s="913"/>
      <c r="BF31" s="27"/>
      <c r="BG31" s="911"/>
      <c r="BH31" s="912"/>
      <c r="BI31" s="912"/>
      <c r="BJ31" s="912"/>
      <c r="BK31" s="912"/>
      <c r="BL31" s="912"/>
      <c r="BM31" s="913"/>
      <c r="BO31" s="27"/>
      <c r="BP31" s="911"/>
      <c r="BQ31" s="912"/>
      <c r="BR31" s="912"/>
      <c r="BS31" s="912"/>
      <c r="BT31" s="912"/>
      <c r="BU31" s="912"/>
      <c r="BV31" s="913"/>
      <c r="BX31" s="27"/>
      <c r="BY31" s="911"/>
      <c r="BZ31" s="912"/>
      <c r="CA31" s="912"/>
      <c r="CB31" s="912"/>
      <c r="CC31" s="912"/>
      <c r="CD31" s="912"/>
      <c r="CE31" s="913"/>
      <c r="CG31" s="27"/>
      <c r="CH31" s="911"/>
      <c r="CI31" s="912"/>
      <c r="CJ31" s="912"/>
      <c r="CK31" s="912"/>
      <c r="CL31" s="912"/>
      <c r="CM31" s="912"/>
      <c r="CN31" s="913"/>
    </row>
    <row r="32" spans="1:92" ht="15" customHeight="1" thickBot="1">
      <c r="A32" s="800" t="s">
        <v>249</v>
      </c>
      <c r="B32" s="801"/>
      <c r="C32" s="801"/>
      <c r="D32" s="802"/>
      <c r="E32" s="773"/>
      <c r="F32" s="774"/>
      <c r="G32" s="774"/>
      <c r="H32" s="774"/>
      <c r="I32" s="774"/>
      <c r="J32" s="774"/>
      <c r="K32" s="775"/>
      <c r="M32" s="27"/>
      <c r="N32" s="914"/>
      <c r="O32" s="915"/>
      <c r="P32" s="915"/>
      <c r="Q32" s="915"/>
      <c r="R32" s="915"/>
      <c r="S32" s="915"/>
      <c r="T32" s="916"/>
      <c r="V32" s="27"/>
      <c r="W32" s="914"/>
      <c r="X32" s="915"/>
      <c r="Y32" s="915"/>
      <c r="Z32" s="915"/>
      <c r="AA32" s="915"/>
      <c r="AB32" s="915"/>
      <c r="AC32" s="916"/>
      <c r="AE32" s="27"/>
      <c r="AF32" s="914"/>
      <c r="AG32" s="915"/>
      <c r="AH32" s="915"/>
      <c r="AI32" s="915"/>
      <c r="AJ32" s="915"/>
      <c r="AK32" s="915"/>
      <c r="AL32" s="916"/>
      <c r="AN32" s="27"/>
      <c r="AO32" s="914"/>
      <c r="AP32" s="915"/>
      <c r="AQ32" s="915"/>
      <c r="AR32" s="915"/>
      <c r="AS32" s="915"/>
      <c r="AT32" s="915"/>
      <c r="AU32" s="916"/>
      <c r="AW32" s="27"/>
      <c r="AX32" s="914"/>
      <c r="AY32" s="915"/>
      <c r="AZ32" s="915"/>
      <c r="BA32" s="915"/>
      <c r="BB32" s="915"/>
      <c r="BC32" s="915"/>
      <c r="BD32" s="916"/>
      <c r="BF32" s="27"/>
      <c r="BG32" s="914"/>
      <c r="BH32" s="915"/>
      <c r="BI32" s="915"/>
      <c r="BJ32" s="915"/>
      <c r="BK32" s="915"/>
      <c r="BL32" s="915"/>
      <c r="BM32" s="916"/>
      <c r="BO32" s="27"/>
      <c r="BP32" s="914"/>
      <c r="BQ32" s="915"/>
      <c r="BR32" s="915"/>
      <c r="BS32" s="915"/>
      <c r="BT32" s="915"/>
      <c r="BU32" s="915"/>
      <c r="BV32" s="916"/>
      <c r="BX32" s="27"/>
      <c r="BY32" s="914"/>
      <c r="BZ32" s="915"/>
      <c r="CA32" s="915"/>
      <c r="CB32" s="915"/>
      <c r="CC32" s="915"/>
      <c r="CD32" s="915"/>
      <c r="CE32" s="916"/>
      <c r="CG32" s="27"/>
      <c r="CH32" s="914"/>
      <c r="CI32" s="915"/>
      <c r="CJ32" s="915"/>
      <c r="CK32" s="915"/>
      <c r="CL32" s="915"/>
      <c r="CM32" s="915"/>
      <c r="CN32" s="916"/>
    </row>
    <row r="33" spans="1:92" ht="30.75" customHeight="1" thickBot="1">
      <c r="A33" s="20" t="s">
        <v>0</v>
      </c>
      <c r="B33" s="21"/>
      <c r="C33" s="21"/>
      <c r="D33" s="21"/>
      <c r="E33" s="30"/>
      <c r="F33" s="30"/>
      <c r="G33" s="30"/>
      <c r="H33" s="30"/>
      <c r="I33" s="30"/>
      <c r="J33" s="30"/>
      <c r="K33" s="30"/>
      <c r="L33" s="21"/>
      <c r="M33" s="27"/>
      <c r="N33" s="21"/>
      <c r="O33" s="21"/>
      <c r="P33" s="21"/>
      <c r="Q33" s="21"/>
      <c r="R33" s="21"/>
      <c r="S33" s="21"/>
      <c r="T33" s="21"/>
      <c r="U33" s="22"/>
      <c r="V33" s="27"/>
      <c r="W33" s="21"/>
      <c r="X33" s="21"/>
      <c r="Y33" s="21"/>
      <c r="Z33" s="21"/>
      <c r="AA33" s="21"/>
      <c r="AB33" s="21"/>
      <c r="AC33" s="21"/>
      <c r="AD33" s="22"/>
      <c r="AE33" s="27"/>
      <c r="AF33" s="21"/>
      <c r="AG33" s="21"/>
      <c r="AH33" s="21"/>
      <c r="AI33" s="21"/>
      <c r="AJ33" s="21"/>
      <c r="AK33" s="21"/>
      <c r="AL33" s="21"/>
      <c r="AM33" s="22"/>
      <c r="AN33" s="27"/>
      <c r="AO33" s="21"/>
      <c r="AP33" s="21"/>
      <c r="AQ33" s="21"/>
      <c r="AR33" s="21"/>
      <c r="AS33" s="21"/>
      <c r="AT33" s="21"/>
      <c r="AU33" s="21"/>
      <c r="AV33" s="22"/>
      <c r="AW33" s="27"/>
      <c r="AX33" s="21"/>
      <c r="AY33" s="21"/>
      <c r="AZ33" s="21"/>
      <c r="BA33" s="21"/>
      <c r="BB33" s="21"/>
      <c r="BC33" s="21"/>
      <c r="BD33" s="21"/>
      <c r="BE33" s="22"/>
      <c r="BF33" s="27"/>
      <c r="BG33" s="21"/>
      <c r="BH33" s="21"/>
      <c r="BI33" s="21"/>
      <c r="BJ33" s="21"/>
      <c r="BK33" s="21"/>
      <c r="BL33" s="21"/>
      <c r="BM33" s="21"/>
      <c r="BN33" s="22"/>
      <c r="BO33" s="27"/>
      <c r="BP33" s="21"/>
      <c r="BQ33" s="21"/>
      <c r="BR33" s="21"/>
      <c r="BS33" s="21"/>
      <c r="BT33" s="21"/>
      <c r="BU33" s="21"/>
      <c r="BV33" s="21"/>
      <c r="BW33" s="22"/>
      <c r="BX33" s="27"/>
      <c r="BY33" s="21"/>
      <c r="BZ33" s="21"/>
      <c r="CA33" s="21"/>
      <c r="CB33" s="21"/>
      <c r="CC33" s="21"/>
      <c r="CD33" s="21"/>
      <c r="CE33" s="21"/>
      <c r="CF33" s="22"/>
      <c r="CG33" s="27"/>
      <c r="CH33" s="21"/>
      <c r="CI33" s="21"/>
      <c r="CJ33" s="21"/>
      <c r="CK33" s="21"/>
      <c r="CL33" s="21"/>
      <c r="CM33" s="21"/>
      <c r="CN33" s="22"/>
    </row>
    <row r="34" spans="1:92" ht="15" customHeight="1">
      <c r="A34" s="864" t="s">
        <v>13</v>
      </c>
      <c r="B34" s="865"/>
      <c r="C34" s="865"/>
      <c r="D34" s="866"/>
      <c r="E34" s="859"/>
      <c r="F34" s="860"/>
      <c r="G34" s="860"/>
      <c r="H34" s="860"/>
      <c r="I34" s="860"/>
      <c r="J34" s="860"/>
      <c r="K34" s="861"/>
      <c r="M34" s="27"/>
      <c r="N34" s="917"/>
      <c r="O34" s="918"/>
      <c r="P34" s="918"/>
      <c r="Q34" s="918"/>
      <c r="R34" s="918"/>
      <c r="S34" s="918"/>
      <c r="T34" s="919"/>
      <c r="V34" s="27"/>
      <c r="W34" s="917"/>
      <c r="X34" s="918"/>
      <c r="Y34" s="918"/>
      <c r="Z34" s="918"/>
      <c r="AA34" s="918"/>
      <c r="AB34" s="918"/>
      <c r="AC34" s="919"/>
      <c r="AE34" s="27"/>
      <c r="AF34" s="917"/>
      <c r="AG34" s="918"/>
      <c r="AH34" s="918"/>
      <c r="AI34" s="918"/>
      <c r="AJ34" s="918"/>
      <c r="AK34" s="918"/>
      <c r="AL34" s="919"/>
      <c r="AN34" s="27"/>
      <c r="AO34" s="917"/>
      <c r="AP34" s="918"/>
      <c r="AQ34" s="918"/>
      <c r="AR34" s="918"/>
      <c r="AS34" s="918"/>
      <c r="AT34" s="918"/>
      <c r="AU34" s="919"/>
      <c r="AW34" s="27"/>
      <c r="AX34" s="917"/>
      <c r="AY34" s="918"/>
      <c r="AZ34" s="918"/>
      <c r="BA34" s="918"/>
      <c r="BB34" s="918"/>
      <c r="BC34" s="918"/>
      <c r="BD34" s="919"/>
      <c r="BF34" s="27"/>
      <c r="BG34" s="917"/>
      <c r="BH34" s="918"/>
      <c r="BI34" s="918"/>
      <c r="BJ34" s="918"/>
      <c r="BK34" s="918"/>
      <c r="BL34" s="918"/>
      <c r="BM34" s="919"/>
      <c r="BO34" s="27"/>
      <c r="BP34" s="917"/>
      <c r="BQ34" s="918"/>
      <c r="BR34" s="918"/>
      <c r="BS34" s="918"/>
      <c r="BT34" s="918"/>
      <c r="BU34" s="918"/>
      <c r="BV34" s="919"/>
      <c r="BX34" s="27"/>
      <c r="BY34" s="917"/>
      <c r="BZ34" s="918"/>
      <c r="CA34" s="918"/>
      <c r="CB34" s="918"/>
      <c r="CC34" s="918"/>
      <c r="CD34" s="918"/>
      <c r="CE34" s="919"/>
      <c r="CG34" s="27"/>
      <c r="CH34" s="917"/>
      <c r="CI34" s="918"/>
      <c r="CJ34" s="918"/>
      <c r="CK34" s="918"/>
      <c r="CL34" s="918"/>
      <c r="CM34" s="918"/>
      <c r="CN34" s="919"/>
    </row>
    <row r="35" spans="1:92" ht="15" customHeight="1">
      <c r="A35" s="788" t="s">
        <v>52</v>
      </c>
      <c r="B35" s="789"/>
      <c r="C35" s="789"/>
      <c r="D35" s="862"/>
      <c r="E35" s="767"/>
      <c r="F35" s="768"/>
      <c r="G35" s="768"/>
      <c r="H35" s="768"/>
      <c r="I35" s="768"/>
      <c r="J35" s="768"/>
      <c r="K35" s="769"/>
      <c r="M35" s="27"/>
      <c r="N35" s="911"/>
      <c r="O35" s="912"/>
      <c r="P35" s="912"/>
      <c r="Q35" s="912"/>
      <c r="R35" s="912"/>
      <c r="S35" s="912"/>
      <c r="T35" s="913"/>
      <c r="V35" s="27"/>
      <c r="W35" s="911"/>
      <c r="X35" s="912"/>
      <c r="Y35" s="912"/>
      <c r="Z35" s="912"/>
      <c r="AA35" s="912"/>
      <c r="AB35" s="912"/>
      <c r="AC35" s="913"/>
      <c r="AE35" s="27"/>
      <c r="AF35" s="911"/>
      <c r="AG35" s="912"/>
      <c r="AH35" s="912"/>
      <c r="AI35" s="912"/>
      <c r="AJ35" s="912"/>
      <c r="AK35" s="912"/>
      <c r="AL35" s="913"/>
      <c r="AN35" s="27"/>
      <c r="AO35" s="911"/>
      <c r="AP35" s="912"/>
      <c r="AQ35" s="912"/>
      <c r="AR35" s="912"/>
      <c r="AS35" s="912"/>
      <c r="AT35" s="912"/>
      <c r="AU35" s="913"/>
      <c r="AW35" s="27"/>
      <c r="AX35" s="911"/>
      <c r="AY35" s="912"/>
      <c r="AZ35" s="912"/>
      <c r="BA35" s="912"/>
      <c r="BB35" s="912"/>
      <c r="BC35" s="912"/>
      <c r="BD35" s="913"/>
      <c r="BF35" s="27"/>
      <c r="BG35" s="911"/>
      <c r="BH35" s="912"/>
      <c r="BI35" s="912"/>
      <c r="BJ35" s="912"/>
      <c r="BK35" s="912"/>
      <c r="BL35" s="912"/>
      <c r="BM35" s="913"/>
      <c r="BO35" s="27"/>
      <c r="BP35" s="911"/>
      <c r="BQ35" s="912"/>
      <c r="BR35" s="912"/>
      <c r="BS35" s="912"/>
      <c r="BT35" s="912"/>
      <c r="BU35" s="912"/>
      <c r="BV35" s="913"/>
      <c r="BX35" s="27"/>
      <c r="BY35" s="911"/>
      <c r="BZ35" s="912"/>
      <c r="CA35" s="912"/>
      <c r="CB35" s="912"/>
      <c r="CC35" s="912"/>
      <c r="CD35" s="912"/>
      <c r="CE35" s="913"/>
      <c r="CG35" s="27"/>
      <c r="CH35" s="911"/>
      <c r="CI35" s="912"/>
      <c r="CJ35" s="912"/>
      <c r="CK35" s="912"/>
      <c r="CL35" s="912"/>
      <c r="CM35" s="912"/>
      <c r="CN35" s="913"/>
    </row>
    <row r="36" spans="1:92" ht="15" customHeight="1">
      <c r="A36" s="788" t="s">
        <v>11</v>
      </c>
      <c r="B36" s="789"/>
      <c r="C36" s="789"/>
      <c r="D36" s="862"/>
      <c r="E36" s="767"/>
      <c r="F36" s="768"/>
      <c r="G36" s="768"/>
      <c r="H36" s="768"/>
      <c r="I36" s="768"/>
      <c r="J36" s="768"/>
      <c r="K36" s="769"/>
      <c r="M36" s="27"/>
      <c r="N36" s="911"/>
      <c r="O36" s="912"/>
      <c r="P36" s="912"/>
      <c r="Q36" s="912"/>
      <c r="R36" s="912"/>
      <c r="S36" s="912"/>
      <c r="T36" s="913"/>
      <c r="V36" s="27"/>
      <c r="W36" s="911"/>
      <c r="X36" s="912"/>
      <c r="Y36" s="912"/>
      <c r="Z36" s="912"/>
      <c r="AA36" s="912"/>
      <c r="AB36" s="912"/>
      <c r="AC36" s="913"/>
      <c r="AE36" s="27"/>
      <c r="AF36" s="911"/>
      <c r="AG36" s="912"/>
      <c r="AH36" s="912"/>
      <c r="AI36" s="912"/>
      <c r="AJ36" s="912"/>
      <c r="AK36" s="912"/>
      <c r="AL36" s="913"/>
      <c r="AN36" s="27"/>
      <c r="AO36" s="911"/>
      <c r="AP36" s="912"/>
      <c r="AQ36" s="912"/>
      <c r="AR36" s="912"/>
      <c r="AS36" s="912"/>
      <c r="AT36" s="912"/>
      <c r="AU36" s="913"/>
      <c r="AW36" s="27"/>
      <c r="AX36" s="911"/>
      <c r="AY36" s="912"/>
      <c r="AZ36" s="912"/>
      <c r="BA36" s="912"/>
      <c r="BB36" s="912"/>
      <c r="BC36" s="912"/>
      <c r="BD36" s="913"/>
      <c r="BF36" s="27"/>
      <c r="BG36" s="911"/>
      <c r="BH36" s="912"/>
      <c r="BI36" s="912"/>
      <c r="BJ36" s="912"/>
      <c r="BK36" s="912"/>
      <c r="BL36" s="912"/>
      <c r="BM36" s="913"/>
      <c r="BO36" s="27"/>
      <c r="BP36" s="911"/>
      <c r="BQ36" s="912"/>
      <c r="BR36" s="912"/>
      <c r="BS36" s="912"/>
      <c r="BT36" s="912"/>
      <c r="BU36" s="912"/>
      <c r="BV36" s="913"/>
      <c r="BX36" s="27"/>
      <c r="BY36" s="911"/>
      <c r="BZ36" s="912"/>
      <c r="CA36" s="912"/>
      <c r="CB36" s="912"/>
      <c r="CC36" s="912"/>
      <c r="CD36" s="912"/>
      <c r="CE36" s="913"/>
      <c r="CG36" s="27"/>
      <c r="CH36" s="911"/>
      <c r="CI36" s="912"/>
      <c r="CJ36" s="912"/>
      <c r="CK36" s="912"/>
      <c r="CL36" s="912"/>
      <c r="CM36" s="912"/>
      <c r="CN36" s="913"/>
    </row>
    <row r="37" spans="1:92" ht="15" customHeight="1">
      <c r="A37" s="788" t="s">
        <v>7</v>
      </c>
      <c r="B37" s="789"/>
      <c r="C37" s="789"/>
      <c r="D37" s="862"/>
      <c r="E37" s="767"/>
      <c r="F37" s="768"/>
      <c r="G37" s="768"/>
      <c r="H37" s="768"/>
      <c r="I37" s="768"/>
      <c r="J37" s="768"/>
      <c r="K37" s="769"/>
      <c r="M37" s="27"/>
      <c r="N37" s="911"/>
      <c r="O37" s="912"/>
      <c r="P37" s="912"/>
      <c r="Q37" s="912"/>
      <c r="R37" s="912"/>
      <c r="S37" s="912"/>
      <c r="T37" s="913"/>
      <c r="V37" s="27"/>
      <c r="W37" s="911"/>
      <c r="X37" s="912"/>
      <c r="Y37" s="912"/>
      <c r="Z37" s="912"/>
      <c r="AA37" s="912"/>
      <c r="AB37" s="912"/>
      <c r="AC37" s="913"/>
      <c r="AE37" s="27"/>
      <c r="AF37" s="911"/>
      <c r="AG37" s="912"/>
      <c r="AH37" s="912"/>
      <c r="AI37" s="912"/>
      <c r="AJ37" s="912"/>
      <c r="AK37" s="912"/>
      <c r="AL37" s="913"/>
      <c r="AN37" s="27"/>
      <c r="AO37" s="911"/>
      <c r="AP37" s="912"/>
      <c r="AQ37" s="912"/>
      <c r="AR37" s="912"/>
      <c r="AS37" s="912"/>
      <c r="AT37" s="912"/>
      <c r="AU37" s="913"/>
      <c r="AW37" s="27"/>
      <c r="AX37" s="911"/>
      <c r="AY37" s="912"/>
      <c r="AZ37" s="912"/>
      <c r="BA37" s="912"/>
      <c r="BB37" s="912"/>
      <c r="BC37" s="912"/>
      <c r="BD37" s="913"/>
      <c r="BF37" s="27"/>
      <c r="BG37" s="911"/>
      <c r="BH37" s="912"/>
      <c r="BI37" s="912"/>
      <c r="BJ37" s="912"/>
      <c r="BK37" s="912"/>
      <c r="BL37" s="912"/>
      <c r="BM37" s="913"/>
      <c r="BO37" s="27"/>
      <c r="BP37" s="911"/>
      <c r="BQ37" s="912"/>
      <c r="BR37" s="912"/>
      <c r="BS37" s="912"/>
      <c r="BT37" s="912"/>
      <c r="BU37" s="912"/>
      <c r="BV37" s="913"/>
      <c r="BX37" s="27"/>
      <c r="BY37" s="911"/>
      <c r="BZ37" s="912"/>
      <c r="CA37" s="912"/>
      <c r="CB37" s="912"/>
      <c r="CC37" s="912"/>
      <c r="CD37" s="912"/>
      <c r="CE37" s="913"/>
      <c r="CG37" s="27"/>
      <c r="CH37" s="911"/>
      <c r="CI37" s="912"/>
      <c r="CJ37" s="912"/>
      <c r="CK37" s="912"/>
      <c r="CL37" s="912"/>
      <c r="CM37" s="912"/>
      <c r="CN37" s="913"/>
    </row>
    <row r="38" spans="1:92" ht="15" customHeight="1">
      <c r="A38" s="788"/>
      <c r="B38" s="789"/>
      <c r="C38" s="789"/>
      <c r="D38" s="862"/>
      <c r="E38" s="767"/>
      <c r="F38" s="768"/>
      <c r="G38" s="768"/>
      <c r="H38" s="768"/>
      <c r="I38" s="768"/>
      <c r="J38" s="768"/>
      <c r="K38" s="769"/>
      <c r="M38" s="27"/>
      <c r="N38" s="911"/>
      <c r="O38" s="912"/>
      <c r="P38" s="912"/>
      <c r="Q38" s="912"/>
      <c r="R38" s="912"/>
      <c r="S38" s="912"/>
      <c r="T38" s="913"/>
      <c r="V38" s="27"/>
      <c r="W38" s="911"/>
      <c r="X38" s="912"/>
      <c r="Y38" s="912"/>
      <c r="Z38" s="912"/>
      <c r="AA38" s="912"/>
      <c r="AB38" s="912"/>
      <c r="AC38" s="913"/>
      <c r="AE38" s="27"/>
      <c r="AF38" s="911"/>
      <c r="AG38" s="912"/>
      <c r="AH38" s="912"/>
      <c r="AI38" s="912"/>
      <c r="AJ38" s="912"/>
      <c r="AK38" s="912"/>
      <c r="AL38" s="913"/>
      <c r="AN38" s="27"/>
      <c r="AO38" s="911"/>
      <c r="AP38" s="912"/>
      <c r="AQ38" s="912"/>
      <c r="AR38" s="912"/>
      <c r="AS38" s="912"/>
      <c r="AT38" s="912"/>
      <c r="AU38" s="913"/>
      <c r="AW38" s="27"/>
      <c r="AX38" s="911"/>
      <c r="AY38" s="912"/>
      <c r="AZ38" s="912"/>
      <c r="BA38" s="912"/>
      <c r="BB38" s="912"/>
      <c r="BC38" s="912"/>
      <c r="BD38" s="913"/>
      <c r="BF38" s="27"/>
      <c r="BG38" s="911"/>
      <c r="BH38" s="912"/>
      <c r="BI38" s="912"/>
      <c r="BJ38" s="912"/>
      <c r="BK38" s="912"/>
      <c r="BL38" s="912"/>
      <c r="BM38" s="913"/>
      <c r="BO38" s="27"/>
      <c r="BP38" s="911"/>
      <c r="BQ38" s="912"/>
      <c r="BR38" s="912"/>
      <c r="BS38" s="912"/>
      <c r="BT38" s="912"/>
      <c r="BU38" s="912"/>
      <c r="BV38" s="913"/>
      <c r="BX38" s="27"/>
      <c r="BY38" s="911"/>
      <c r="BZ38" s="912"/>
      <c r="CA38" s="912"/>
      <c r="CB38" s="912"/>
      <c r="CC38" s="912"/>
      <c r="CD38" s="912"/>
      <c r="CE38" s="913"/>
      <c r="CG38" s="27"/>
      <c r="CH38" s="911"/>
      <c r="CI38" s="912"/>
      <c r="CJ38" s="912"/>
      <c r="CK38" s="912"/>
      <c r="CL38" s="912"/>
      <c r="CM38" s="912"/>
      <c r="CN38" s="913"/>
    </row>
    <row r="39" spans="1:92" ht="15" customHeight="1">
      <c r="A39" s="788"/>
      <c r="B39" s="789"/>
      <c r="C39" s="789"/>
      <c r="D39" s="862"/>
      <c r="E39" s="767"/>
      <c r="F39" s="768"/>
      <c r="G39" s="768"/>
      <c r="H39" s="768"/>
      <c r="I39" s="768"/>
      <c r="J39" s="768"/>
      <c r="K39" s="769"/>
      <c r="M39" s="27"/>
      <c r="N39" s="911"/>
      <c r="O39" s="912"/>
      <c r="P39" s="912"/>
      <c r="Q39" s="912"/>
      <c r="R39" s="912"/>
      <c r="S39" s="912"/>
      <c r="T39" s="913"/>
      <c r="V39" s="27"/>
      <c r="W39" s="911"/>
      <c r="X39" s="912"/>
      <c r="Y39" s="912"/>
      <c r="Z39" s="912"/>
      <c r="AA39" s="912"/>
      <c r="AB39" s="912"/>
      <c r="AC39" s="913"/>
      <c r="AE39" s="27"/>
      <c r="AF39" s="911"/>
      <c r="AG39" s="912"/>
      <c r="AH39" s="912"/>
      <c r="AI39" s="912"/>
      <c r="AJ39" s="912"/>
      <c r="AK39" s="912"/>
      <c r="AL39" s="913"/>
      <c r="AN39" s="27"/>
      <c r="AO39" s="911"/>
      <c r="AP39" s="912"/>
      <c r="AQ39" s="912"/>
      <c r="AR39" s="912"/>
      <c r="AS39" s="912"/>
      <c r="AT39" s="912"/>
      <c r="AU39" s="913"/>
      <c r="AW39" s="27"/>
      <c r="AX39" s="911"/>
      <c r="AY39" s="912"/>
      <c r="AZ39" s="912"/>
      <c r="BA39" s="912"/>
      <c r="BB39" s="912"/>
      <c r="BC39" s="912"/>
      <c r="BD39" s="913"/>
      <c r="BF39" s="27"/>
      <c r="BG39" s="911"/>
      <c r="BH39" s="912"/>
      <c r="BI39" s="912"/>
      <c r="BJ39" s="912"/>
      <c r="BK39" s="912"/>
      <c r="BL39" s="912"/>
      <c r="BM39" s="913"/>
      <c r="BO39" s="27"/>
      <c r="BP39" s="911"/>
      <c r="BQ39" s="912"/>
      <c r="BR39" s="912"/>
      <c r="BS39" s="912"/>
      <c r="BT39" s="912"/>
      <c r="BU39" s="912"/>
      <c r="BV39" s="913"/>
      <c r="BX39" s="27"/>
      <c r="BY39" s="911"/>
      <c r="BZ39" s="912"/>
      <c r="CA39" s="912"/>
      <c r="CB39" s="912"/>
      <c r="CC39" s="912"/>
      <c r="CD39" s="912"/>
      <c r="CE39" s="913"/>
      <c r="CG39" s="27"/>
      <c r="CH39" s="911"/>
      <c r="CI39" s="912"/>
      <c r="CJ39" s="912"/>
      <c r="CK39" s="912"/>
      <c r="CL39" s="912"/>
      <c r="CM39" s="912"/>
      <c r="CN39" s="913"/>
    </row>
    <row r="40" spans="1:92" ht="15" customHeight="1" thickBot="1">
      <c r="A40" s="806"/>
      <c r="B40" s="801"/>
      <c r="C40" s="801"/>
      <c r="D40" s="870"/>
      <c r="E40" s="867"/>
      <c r="F40" s="868"/>
      <c r="G40" s="868"/>
      <c r="H40" s="868"/>
      <c r="I40" s="868"/>
      <c r="J40" s="868"/>
      <c r="K40" s="869"/>
      <c r="M40" s="27"/>
      <c r="N40" s="914"/>
      <c r="O40" s="915"/>
      <c r="P40" s="915"/>
      <c r="Q40" s="915"/>
      <c r="R40" s="915"/>
      <c r="S40" s="915"/>
      <c r="T40" s="916"/>
      <c r="V40" s="27"/>
      <c r="W40" s="914"/>
      <c r="X40" s="915"/>
      <c r="Y40" s="915"/>
      <c r="Z40" s="915"/>
      <c r="AA40" s="915"/>
      <c r="AB40" s="915"/>
      <c r="AC40" s="916"/>
      <c r="AE40" s="27"/>
      <c r="AF40" s="914"/>
      <c r="AG40" s="915"/>
      <c r="AH40" s="915"/>
      <c r="AI40" s="915"/>
      <c r="AJ40" s="915"/>
      <c r="AK40" s="915"/>
      <c r="AL40" s="916"/>
      <c r="AN40" s="27"/>
      <c r="AO40" s="914"/>
      <c r="AP40" s="915"/>
      <c r="AQ40" s="915"/>
      <c r="AR40" s="915"/>
      <c r="AS40" s="915"/>
      <c r="AT40" s="915"/>
      <c r="AU40" s="916"/>
      <c r="AW40" s="27"/>
      <c r="AX40" s="914"/>
      <c r="AY40" s="915"/>
      <c r="AZ40" s="915"/>
      <c r="BA40" s="915"/>
      <c r="BB40" s="915"/>
      <c r="BC40" s="915"/>
      <c r="BD40" s="916"/>
      <c r="BF40" s="27"/>
      <c r="BG40" s="914"/>
      <c r="BH40" s="915"/>
      <c r="BI40" s="915"/>
      <c r="BJ40" s="915"/>
      <c r="BK40" s="915"/>
      <c r="BL40" s="915"/>
      <c r="BM40" s="916"/>
      <c r="BO40" s="27"/>
      <c r="BP40" s="914"/>
      <c r="BQ40" s="915"/>
      <c r="BR40" s="915"/>
      <c r="BS40" s="915"/>
      <c r="BT40" s="915"/>
      <c r="BU40" s="915"/>
      <c r="BV40" s="916"/>
      <c r="BX40" s="27"/>
      <c r="BY40" s="914"/>
      <c r="BZ40" s="915"/>
      <c r="CA40" s="915"/>
      <c r="CB40" s="915"/>
      <c r="CC40" s="915"/>
      <c r="CD40" s="915"/>
      <c r="CE40" s="916"/>
      <c r="CG40" s="27"/>
      <c r="CH40" s="914"/>
      <c r="CI40" s="915"/>
      <c r="CJ40" s="915"/>
      <c r="CK40" s="915"/>
      <c r="CL40" s="915"/>
      <c r="CM40" s="915"/>
      <c r="CN40" s="916"/>
    </row>
    <row r="41" spans="1:92" ht="15" customHeight="1" thickBot="1">
      <c r="A41" s="33"/>
      <c r="B41" s="33"/>
      <c r="C41" s="33"/>
      <c r="D41" s="33"/>
      <c r="E41" s="31"/>
      <c r="F41" s="31"/>
      <c r="G41" s="31"/>
      <c r="H41" s="31"/>
      <c r="I41" s="31"/>
      <c r="J41" s="31"/>
      <c r="K41" s="31"/>
      <c r="L41" s="29"/>
      <c r="M41" s="27"/>
      <c r="N41" s="34"/>
      <c r="O41" s="31"/>
      <c r="P41" s="31"/>
      <c r="Q41" s="31"/>
      <c r="R41" s="31"/>
      <c r="S41" s="31"/>
      <c r="T41" s="31"/>
      <c r="V41" s="27"/>
      <c r="W41" s="34"/>
      <c r="X41" s="31"/>
      <c r="Y41" s="31"/>
      <c r="Z41" s="31"/>
      <c r="AA41" s="31"/>
      <c r="AB41" s="31"/>
      <c r="AC41" s="31"/>
      <c r="AE41" s="27"/>
      <c r="AF41" s="34"/>
      <c r="AG41" s="31"/>
      <c r="AH41" s="31"/>
      <c r="AI41" s="31"/>
      <c r="AJ41" s="31"/>
      <c r="AK41" s="31"/>
      <c r="AL41" s="31"/>
      <c r="AN41" s="27"/>
      <c r="AO41" s="34"/>
      <c r="AP41" s="31"/>
      <c r="AQ41" s="31"/>
      <c r="AR41" s="31"/>
      <c r="AS41" s="31"/>
      <c r="AT41" s="31"/>
      <c r="AU41" s="31"/>
      <c r="AW41" s="27"/>
      <c r="AX41" s="34"/>
      <c r="AY41" s="31"/>
      <c r="AZ41" s="31"/>
      <c r="BA41" s="31"/>
      <c r="BB41" s="31"/>
      <c r="BC41" s="31"/>
      <c r="BD41" s="31"/>
      <c r="BF41" s="27"/>
      <c r="BG41" s="34"/>
      <c r="BH41" s="31"/>
      <c r="BI41" s="31"/>
      <c r="BJ41" s="31"/>
      <c r="BK41" s="31"/>
      <c r="BL41" s="31"/>
      <c r="BM41" s="31"/>
      <c r="BO41" s="27"/>
      <c r="BP41" s="34"/>
      <c r="BQ41" s="31"/>
      <c r="BR41" s="31"/>
      <c r="BS41" s="31"/>
      <c r="BT41" s="31"/>
      <c r="BU41" s="31"/>
      <c r="BV41" s="31"/>
      <c r="BX41" s="27"/>
      <c r="BY41" s="34"/>
      <c r="BZ41" s="31"/>
      <c r="CA41" s="31"/>
      <c r="CB41" s="31"/>
      <c r="CC41" s="31"/>
      <c r="CD41" s="31"/>
      <c r="CE41" s="31"/>
      <c r="CG41" s="27"/>
      <c r="CH41" s="34"/>
      <c r="CI41" s="31"/>
      <c r="CJ41" s="31"/>
      <c r="CK41" s="31"/>
      <c r="CL41" s="31"/>
      <c r="CM41" s="31"/>
      <c r="CN41" s="31"/>
    </row>
    <row r="42" spans="1:93" ht="30.75" customHeight="1" thickBot="1">
      <c r="A42" s="86" t="s">
        <v>311</v>
      </c>
      <c r="B42" s="15"/>
      <c r="C42" s="15"/>
      <c r="D42" s="15"/>
      <c r="E42" s="15"/>
      <c r="F42" s="15"/>
      <c r="G42" s="15"/>
      <c r="H42" s="15"/>
      <c r="I42" s="15"/>
      <c r="J42" s="15"/>
      <c r="K42" s="15"/>
      <c r="L42" s="15"/>
      <c r="M42" s="27"/>
      <c r="N42" s="21"/>
      <c r="O42" s="21"/>
      <c r="P42" s="21"/>
      <c r="Q42" s="21"/>
      <c r="R42" s="21"/>
      <c r="S42" s="21"/>
      <c r="T42" s="21"/>
      <c r="U42" s="22"/>
      <c r="V42" s="27"/>
      <c r="W42" s="21"/>
      <c r="X42" s="21"/>
      <c r="Y42" s="21"/>
      <c r="Z42" s="21"/>
      <c r="AA42" s="21"/>
      <c r="AB42" s="21"/>
      <c r="AC42" s="21"/>
      <c r="AD42" s="22"/>
      <c r="AE42" s="27"/>
      <c r="AF42" s="21"/>
      <c r="AG42" s="21"/>
      <c r="AH42" s="21"/>
      <c r="AI42" s="21"/>
      <c r="AJ42" s="21"/>
      <c r="AK42" s="21"/>
      <c r="AL42" s="21"/>
      <c r="AM42" s="22"/>
      <c r="AN42" s="27"/>
      <c r="AO42" s="21"/>
      <c r="AP42" s="21"/>
      <c r="AQ42" s="21"/>
      <c r="AR42" s="21"/>
      <c r="AS42" s="21"/>
      <c r="AT42" s="21"/>
      <c r="AU42" s="21"/>
      <c r="AV42" s="22"/>
      <c r="AW42" s="27"/>
      <c r="AX42" s="21"/>
      <c r="AY42" s="21"/>
      <c r="AZ42" s="21"/>
      <c r="BA42" s="21"/>
      <c r="BB42" s="21"/>
      <c r="BC42" s="21"/>
      <c r="BD42" s="21"/>
      <c r="BE42" s="22"/>
      <c r="BF42" s="27"/>
      <c r="BG42" s="21"/>
      <c r="BH42" s="21"/>
      <c r="BI42" s="21"/>
      <c r="BJ42" s="21"/>
      <c r="BK42" s="21"/>
      <c r="BL42" s="21"/>
      <c r="BM42" s="21"/>
      <c r="BN42" s="22"/>
      <c r="BO42" s="27"/>
      <c r="BP42" s="21"/>
      <c r="BQ42" s="21"/>
      <c r="BR42" s="21"/>
      <c r="BS42" s="21"/>
      <c r="BT42" s="21"/>
      <c r="BU42" s="21"/>
      <c r="BV42" s="21"/>
      <c r="BW42" s="22"/>
      <c r="BX42" s="27"/>
      <c r="BY42" s="21"/>
      <c r="BZ42" s="21"/>
      <c r="CA42" s="21"/>
      <c r="CB42" s="21"/>
      <c r="CC42" s="21"/>
      <c r="CD42" s="21"/>
      <c r="CE42" s="21"/>
      <c r="CF42" s="22"/>
      <c r="CG42" s="27"/>
      <c r="CH42" s="21"/>
      <c r="CI42" s="21"/>
      <c r="CJ42" s="21"/>
      <c r="CK42" s="21"/>
      <c r="CL42" s="21"/>
      <c r="CM42" s="21"/>
      <c r="CN42" s="21"/>
      <c r="CO42" s="22"/>
    </row>
    <row r="43" spans="1:93" ht="15" customHeight="1">
      <c r="A43" s="920"/>
      <c r="B43" s="921"/>
      <c r="C43" s="921"/>
      <c r="D43" s="922"/>
      <c r="E43" s="901" t="str">
        <f>IF('Brug af Fabrikstest Billedkvali'!$D$23="Fabrikstest","Modtagekontrol dokumenteres på anden vis","Modtagekontrol")</f>
        <v>Modtagekontrol</v>
      </c>
      <c r="F43" s="902"/>
      <c r="G43" s="902"/>
      <c r="H43" s="903"/>
      <c r="I43" s="907" t="str">
        <f>IF('Brug af Fabrikstest Billedkvali'!$D$39="Fabrikstest","Statuskontrol dokumenteres på anden vis","Statuskontrol")</f>
        <v>Statuskontrol</v>
      </c>
      <c r="J43" s="902"/>
      <c r="K43" s="902"/>
      <c r="L43" s="908"/>
      <c r="M43" s="32"/>
      <c r="N43" s="901" t="str">
        <f>IF('Brug af Fabrikstest Billedkvali'!$D$23="Fabrikstest","Modtagekontrol dokumenteres på anden vis","Modtagekontrol")</f>
        <v>Modtagekontrol</v>
      </c>
      <c r="O43" s="902"/>
      <c r="P43" s="902"/>
      <c r="Q43" s="903"/>
      <c r="R43" s="907" t="str">
        <f>IF('Brug af Fabrikstest Billedkvali'!$D$39="Fabrikstest","Statuskontrol dokumenteres på anden vis","Statuskontrol")</f>
        <v>Statuskontrol</v>
      </c>
      <c r="S43" s="902"/>
      <c r="T43" s="902"/>
      <c r="U43" s="908"/>
      <c r="V43" s="32"/>
      <c r="W43" s="901" t="str">
        <f>IF('Brug af Fabrikstest Billedkvali'!$D$23="Fabrikstest","Modtagekontrol dokumenteres på anden vis","Modtagekontrol")</f>
        <v>Modtagekontrol</v>
      </c>
      <c r="X43" s="902"/>
      <c r="Y43" s="902"/>
      <c r="Z43" s="903"/>
      <c r="AA43" s="907" t="str">
        <f>IF('Brug af Fabrikstest Billedkvali'!$D$39="Fabrikstest","Statuskontrol dokumenteres på anden vis","Statuskontrol")</f>
        <v>Statuskontrol</v>
      </c>
      <c r="AB43" s="902"/>
      <c r="AC43" s="902"/>
      <c r="AD43" s="908"/>
      <c r="AE43" s="32"/>
      <c r="AF43" s="901" t="str">
        <f>IF('Brug af Fabrikstest Billedkvali'!$D$23="Fabrikstest","Modtagekontrol dokumenteres på anden vis","Modtagekontrol")</f>
        <v>Modtagekontrol</v>
      </c>
      <c r="AG43" s="902"/>
      <c r="AH43" s="902"/>
      <c r="AI43" s="903"/>
      <c r="AJ43" s="907" t="str">
        <f>IF('Brug af Fabrikstest Billedkvali'!$D$39="Fabrikstest","Statuskontrol dokumenteres på anden vis","Statuskontrol")</f>
        <v>Statuskontrol</v>
      </c>
      <c r="AK43" s="902"/>
      <c r="AL43" s="902"/>
      <c r="AM43" s="908"/>
      <c r="AN43" s="32"/>
      <c r="AO43" s="901" t="str">
        <f>IF('Brug af Fabrikstest Billedkvali'!$D$23="Fabrikstest","Modtagekontrol dokumenteres på anden vis","Modtagekontrol")</f>
        <v>Modtagekontrol</v>
      </c>
      <c r="AP43" s="902"/>
      <c r="AQ43" s="902"/>
      <c r="AR43" s="903"/>
      <c r="AS43" s="907" t="str">
        <f>IF('Brug af Fabrikstest Billedkvali'!$D$39="Fabrikstest","Statuskontrol dokumenteres på anden vis","Statuskontrol")</f>
        <v>Statuskontrol</v>
      </c>
      <c r="AT43" s="902"/>
      <c r="AU43" s="902"/>
      <c r="AV43" s="908"/>
      <c r="AW43" s="32"/>
      <c r="AX43" s="901" t="str">
        <f>IF('Brug af Fabrikstest Billedkvali'!$D$23="Fabrikstest","Modtagekontrol dokumenteres på anden vis","Modtagekontrol")</f>
        <v>Modtagekontrol</v>
      </c>
      <c r="AY43" s="902"/>
      <c r="AZ43" s="902"/>
      <c r="BA43" s="903"/>
      <c r="BB43" s="907" t="str">
        <f>IF('Brug af Fabrikstest Billedkvali'!$D$39="Fabrikstest","Statuskontrol dokumenteres på anden vis","Statuskontrol")</f>
        <v>Statuskontrol</v>
      </c>
      <c r="BC43" s="902"/>
      <c r="BD43" s="902"/>
      <c r="BE43" s="908"/>
      <c r="BF43" s="32"/>
      <c r="BG43" s="901" t="str">
        <f>IF('Brug af Fabrikstest Billedkvali'!$D$23="Fabrikstest","Modtagekontrol dokumenteres på anden vis","Modtagekontrol")</f>
        <v>Modtagekontrol</v>
      </c>
      <c r="BH43" s="902"/>
      <c r="BI43" s="902"/>
      <c r="BJ43" s="903"/>
      <c r="BK43" s="907" t="str">
        <f>IF('Brug af Fabrikstest Billedkvali'!$D$39="Fabrikstest","Statuskontrol dokumenteres på anden vis","Statuskontrol")</f>
        <v>Statuskontrol</v>
      </c>
      <c r="BL43" s="902"/>
      <c r="BM43" s="902"/>
      <c r="BN43" s="908"/>
      <c r="BO43" s="32"/>
      <c r="BP43" s="901" t="str">
        <f>IF('Brug af Fabrikstest Billedkvali'!$D$23="Fabrikstest","Modtagekontrol dokumenteres på anden vis","Modtagekontrol")</f>
        <v>Modtagekontrol</v>
      </c>
      <c r="BQ43" s="902"/>
      <c r="BR43" s="902"/>
      <c r="BS43" s="903"/>
      <c r="BT43" s="907" t="str">
        <f>IF('Brug af Fabrikstest Billedkvali'!$D$39="Fabrikstest","Statuskontrol dokumenteres på anden vis","Statuskontrol")</f>
        <v>Statuskontrol</v>
      </c>
      <c r="BU43" s="902"/>
      <c r="BV43" s="902"/>
      <c r="BW43" s="908"/>
      <c r="BX43" s="32"/>
      <c r="BY43" s="901" t="str">
        <f>IF('Brug af Fabrikstest Billedkvali'!$D$23="Fabrikstest","Modtagekontrol dokumenteres på anden vis","Modtagekontrol")</f>
        <v>Modtagekontrol</v>
      </c>
      <c r="BZ43" s="902"/>
      <c r="CA43" s="902"/>
      <c r="CB43" s="903"/>
      <c r="CC43" s="907" t="str">
        <f>IF('Brug af Fabrikstest Billedkvali'!$D$39="Fabrikstest","Statuskontrol dokumenteres på anden vis","Statuskontrol")</f>
        <v>Statuskontrol</v>
      </c>
      <c r="CD43" s="902"/>
      <c r="CE43" s="902"/>
      <c r="CF43" s="908"/>
      <c r="CG43" s="32"/>
      <c r="CH43" s="901" t="str">
        <f>IF('Brug af Fabrikstest Billedkvali'!$D$23="Fabrikstest","Modtagekontrol dokumenteres på anden vis","Modtagekontrol")</f>
        <v>Modtagekontrol</v>
      </c>
      <c r="CI43" s="902"/>
      <c r="CJ43" s="902"/>
      <c r="CK43" s="903"/>
      <c r="CL43" s="907" t="str">
        <f>IF('Brug af Fabrikstest Billedkvali'!$D$39="Fabrikstest","Statuskontrol dokumenteres på anden vis","Statuskontrol")</f>
        <v>Statuskontrol</v>
      </c>
      <c r="CM43" s="902"/>
      <c r="CN43" s="902"/>
      <c r="CO43" s="908"/>
    </row>
    <row r="44" spans="1:93" ht="15" customHeight="1">
      <c r="A44" s="923"/>
      <c r="B44" s="924"/>
      <c r="C44" s="924"/>
      <c r="D44" s="925"/>
      <c r="E44" s="904"/>
      <c r="F44" s="905"/>
      <c r="G44" s="905"/>
      <c r="H44" s="906"/>
      <c r="I44" s="909"/>
      <c r="J44" s="905"/>
      <c r="K44" s="905"/>
      <c r="L44" s="910"/>
      <c r="M44" s="32"/>
      <c r="N44" s="904"/>
      <c r="O44" s="905"/>
      <c r="P44" s="905"/>
      <c r="Q44" s="906"/>
      <c r="R44" s="909"/>
      <c r="S44" s="905"/>
      <c r="T44" s="905"/>
      <c r="U44" s="910"/>
      <c r="V44" s="32"/>
      <c r="W44" s="904"/>
      <c r="X44" s="905"/>
      <c r="Y44" s="905"/>
      <c r="Z44" s="906"/>
      <c r="AA44" s="909"/>
      <c r="AB44" s="905"/>
      <c r="AC44" s="905"/>
      <c r="AD44" s="910"/>
      <c r="AE44" s="32"/>
      <c r="AF44" s="904"/>
      <c r="AG44" s="905"/>
      <c r="AH44" s="905"/>
      <c r="AI44" s="906"/>
      <c r="AJ44" s="909"/>
      <c r="AK44" s="905"/>
      <c r="AL44" s="905"/>
      <c r="AM44" s="910"/>
      <c r="AN44" s="32"/>
      <c r="AO44" s="904"/>
      <c r="AP44" s="905"/>
      <c r="AQ44" s="905"/>
      <c r="AR44" s="906"/>
      <c r="AS44" s="909"/>
      <c r="AT44" s="905"/>
      <c r="AU44" s="905"/>
      <c r="AV44" s="910"/>
      <c r="AW44" s="32"/>
      <c r="AX44" s="904"/>
      <c r="AY44" s="905"/>
      <c r="AZ44" s="905"/>
      <c r="BA44" s="906"/>
      <c r="BB44" s="909"/>
      <c r="BC44" s="905"/>
      <c r="BD44" s="905"/>
      <c r="BE44" s="910"/>
      <c r="BF44" s="32"/>
      <c r="BG44" s="904"/>
      <c r="BH44" s="905"/>
      <c r="BI44" s="905"/>
      <c r="BJ44" s="906"/>
      <c r="BK44" s="909"/>
      <c r="BL44" s="905"/>
      <c r="BM44" s="905"/>
      <c r="BN44" s="910"/>
      <c r="BO44" s="32"/>
      <c r="BP44" s="904"/>
      <c r="BQ44" s="905"/>
      <c r="BR44" s="905"/>
      <c r="BS44" s="906"/>
      <c r="BT44" s="909"/>
      <c r="BU44" s="905"/>
      <c r="BV44" s="905"/>
      <c r="BW44" s="910"/>
      <c r="BX44" s="32"/>
      <c r="BY44" s="904"/>
      <c r="BZ44" s="905"/>
      <c r="CA44" s="905"/>
      <c r="CB44" s="906"/>
      <c r="CC44" s="909"/>
      <c r="CD44" s="905"/>
      <c r="CE44" s="905"/>
      <c r="CF44" s="910"/>
      <c r="CG44" s="32"/>
      <c r="CH44" s="904"/>
      <c r="CI44" s="905"/>
      <c r="CJ44" s="905"/>
      <c r="CK44" s="906"/>
      <c r="CL44" s="909"/>
      <c r="CM44" s="905"/>
      <c r="CN44" s="905"/>
      <c r="CO44" s="910"/>
    </row>
    <row r="45" spans="1:93" ht="15" customHeight="1">
      <c r="A45" s="930" t="s">
        <v>9</v>
      </c>
      <c r="B45" s="931"/>
      <c r="C45" s="931"/>
      <c r="D45" s="932"/>
      <c r="E45" s="668"/>
      <c r="F45" s="821"/>
      <c r="G45" s="821"/>
      <c r="H45" s="892"/>
      <c r="I45" s="826"/>
      <c r="J45" s="821"/>
      <c r="K45" s="821"/>
      <c r="L45" s="827"/>
      <c r="M45" s="32"/>
      <c r="N45" s="668"/>
      <c r="O45" s="821"/>
      <c r="P45" s="821"/>
      <c r="Q45" s="892"/>
      <c r="R45" s="826"/>
      <c r="S45" s="821"/>
      <c r="T45" s="821"/>
      <c r="U45" s="827"/>
      <c r="V45" s="32"/>
      <c r="W45" s="668"/>
      <c r="X45" s="821"/>
      <c r="Y45" s="821"/>
      <c r="Z45" s="892"/>
      <c r="AA45" s="826"/>
      <c r="AB45" s="821"/>
      <c r="AC45" s="821"/>
      <c r="AD45" s="827"/>
      <c r="AE45" s="32"/>
      <c r="AF45" s="668"/>
      <c r="AG45" s="821"/>
      <c r="AH45" s="821"/>
      <c r="AI45" s="892"/>
      <c r="AJ45" s="826"/>
      <c r="AK45" s="821"/>
      <c r="AL45" s="821"/>
      <c r="AM45" s="827"/>
      <c r="AN45" s="32"/>
      <c r="AO45" s="668"/>
      <c r="AP45" s="821"/>
      <c r="AQ45" s="821"/>
      <c r="AR45" s="892"/>
      <c r="AS45" s="826"/>
      <c r="AT45" s="821"/>
      <c r="AU45" s="821"/>
      <c r="AV45" s="827"/>
      <c r="AW45" s="32"/>
      <c r="AX45" s="668"/>
      <c r="AY45" s="821"/>
      <c r="AZ45" s="821"/>
      <c r="BA45" s="892"/>
      <c r="BB45" s="826"/>
      <c r="BC45" s="821"/>
      <c r="BD45" s="821"/>
      <c r="BE45" s="827"/>
      <c r="BF45" s="32"/>
      <c r="BG45" s="668"/>
      <c r="BH45" s="821"/>
      <c r="BI45" s="821"/>
      <c r="BJ45" s="892"/>
      <c r="BK45" s="826"/>
      <c r="BL45" s="821"/>
      <c r="BM45" s="821"/>
      <c r="BN45" s="827"/>
      <c r="BO45" s="32"/>
      <c r="BP45" s="668"/>
      <c r="BQ45" s="821"/>
      <c r="BR45" s="821"/>
      <c r="BS45" s="892"/>
      <c r="BT45" s="826"/>
      <c r="BU45" s="821"/>
      <c r="BV45" s="821"/>
      <c r="BW45" s="827"/>
      <c r="BX45" s="32"/>
      <c r="BY45" s="668"/>
      <c r="BZ45" s="821"/>
      <c r="CA45" s="821"/>
      <c r="CB45" s="892"/>
      <c r="CC45" s="826"/>
      <c r="CD45" s="821"/>
      <c r="CE45" s="821"/>
      <c r="CF45" s="827"/>
      <c r="CG45" s="32"/>
      <c r="CH45" s="668"/>
      <c r="CI45" s="821"/>
      <c r="CJ45" s="821"/>
      <c r="CK45" s="892"/>
      <c r="CL45" s="826"/>
      <c r="CM45" s="821"/>
      <c r="CN45" s="821"/>
      <c r="CO45" s="827"/>
    </row>
    <row r="46" spans="1:93" ht="39" customHeight="1">
      <c r="A46" s="926" t="s">
        <v>241</v>
      </c>
      <c r="B46" s="927"/>
      <c r="C46" s="927"/>
      <c r="D46" s="928"/>
      <c r="E46" s="893"/>
      <c r="F46" s="894"/>
      <c r="G46" s="894"/>
      <c r="H46" s="895"/>
      <c r="I46" s="896"/>
      <c r="J46" s="894"/>
      <c r="K46" s="894"/>
      <c r="L46" s="897"/>
      <c r="M46" s="32"/>
      <c r="N46" s="893"/>
      <c r="O46" s="894"/>
      <c r="P46" s="894"/>
      <c r="Q46" s="895"/>
      <c r="R46" s="896"/>
      <c r="S46" s="894"/>
      <c r="T46" s="894"/>
      <c r="U46" s="897"/>
      <c r="V46" s="32"/>
      <c r="W46" s="893"/>
      <c r="X46" s="894"/>
      <c r="Y46" s="894"/>
      <c r="Z46" s="895"/>
      <c r="AA46" s="896"/>
      <c r="AB46" s="894"/>
      <c r="AC46" s="894"/>
      <c r="AD46" s="897"/>
      <c r="AE46" s="32"/>
      <c r="AF46" s="893"/>
      <c r="AG46" s="894"/>
      <c r="AH46" s="894"/>
      <c r="AI46" s="895"/>
      <c r="AJ46" s="896"/>
      <c r="AK46" s="894"/>
      <c r="AL46" s="894"/>
      <c r="AM46" s="897"/>
      <c r="AN46" s="32"/>
      <c r="AO46" s="893"/>
      <c r="AP46" s="894"/>
      <c r="AQ46" s="894"/>
      <c r="AR46" s="895"/>
      <c r="AS46" s="896"/>
      <c r="AT46" s="894"/>
      <c r="AU46" s="894"/>
      <c r="AV46" s="897"/>
      <c r="AW46" s="32"/>
      <c r="AX46" s="893"/>
      <c r="AY46" s="894"/>
      <c r="AZ46" s="894"/>
      <c r="BA46" s="895"/>
      <c r="BB46" s="896"/>
      <c r="BC46" s="894"/>
      <c r="BD46" s="894"/>
      <c r="BE46" s="897"/>
      <c r="BF46" s="32"/>
      <c r="BG46" s="893"/>
      <c r="BH46" s="894"/>
      <c r="BI46" s="894"/>
      <c r="BJ46" s="895"/>
      <c r="BK46" s="896"/>
      <c r="BL46" s="894"/>
      <c r="BM46" s="894"/>
      <c r="BN46" s="897"/>
      <c r="BO46" s="32"/>
      <c r="BP46" s="893"/>
      <c r="BQ46" s="894"/>
      <c r="BR46" s="894"/>
      <c r="BS46" s="895"/>
      <c r="BT46" s="896"/>
      <c r="BU46" s="894"/>
      <c r="BV46" s="894"/>
      <c r="BW46" s="897"/>
      <c r="BX46" s="32"/>
      <c r="BY46" s="893"/>
      <c r="BZ46" s="894"/>
      <c r="CA46" s="894"/>
      <c r="CB46" s="895"/>
      <c r="CC46" s="896"/>
      <c r="CD46" s="894"/>
      <c r="CE46" s="894"/>
      <c r="CF46" s="897"/>
      <c r="CG46" s="32"/>
      <c r="CH46" s="893"/>
      <c r="CI46" s="894"/>
      <c r="CJ46" s="894"/>
      <c r="CK46" s="895"/>
      <c r="CL46" s="896"/>
      <c r="CM46" s="894"/>
      <c r="CN46" s="894"/>
      <c r="CO46" s="897"/>
    </row>
    <row r="47" spans="1:93" ht="39" customHeight="1">
      <c r="A47" s="929"/>
      <c r="B47" s="927"/>
      <c r="C47" s="927"/>
      <c r="D47" s="928"/>
      <c r="E47" s="893"/>
      <c r="F47" s="894"/>
      <c r="G47" s="894"/>
      <c r="H47" s="895"/>
      <c r="I47" s="896"/>
      <c r="J47" s="894"/>
      <c r="K47" s="894"/>
      <c r="L47" s="897"/>
      <c r="M47" s="32"/>
      <c r="N47" s="893"/>
      <c r="O47" s="894"/>
      <c r="P47" s="894"/>
      <c r="Q47" s="895"/>
      <c r="R47" s="896"/>
      <c r="S47" s="894"/>
      <c r="T47" s="894"/>
      <c r="U47" s="897"/>
      <c r="V47" s="32"/>
      <c r="W47" s="893"/>
      <c r="X47" s="894"/>
      <c r="Y47" s="894"/>
      <c r="Z47" s="895"/>
      <c r="AA47" s="896"/>
      <c r="AB47" s="894"/>
      <c r="AC47" s="894"/>
      <c r="AD47" s="897"/>
      <c r="AE47" s="32"/>
      <c r="AF47" s="893"/>
      <c r="AG47" s="894"/>
      <c r="AH47" s="894"/>
      <c r="AI47" s="895"/>
      <c r="AJ47" s="896"/>
      <c r="AK47" s="894"/>
      <c r="AL47" s="894"/>
      <c r="AM47" s="897"/>
      <c r="AN47" s="32"/>
      <c r="AO47" s="893"/>
      <c r="AP47" s="894"/>
      <c r="AQ47" s="894"/>
      <c r="AR47" s="895"/>
      <c r="AS47" s="896"/>
      <c r="AT47" s="894"/>
      <c r="AU47" s="894"/>
      <c r="AV47" s="897"/>
      <c r="AW47" s="32"/>
      <c r="AX47" s="893"/>
      <c r="AY47" s="894"/>
      <c r="AZ47" s="894"/>
      <c r="BA47" s="895"/>
      <c r="BB47" s="896"/>
      <c r="BC47" s="894"/>
      <c r="BD47" s="894"/>
      <c r="BE47" s="897"/>
      <c r="BF47" s="32"/>
      <c r="BG47" s="893"/>
      <c r="BH47" s="894"/>
      <c r="BI47" s="894"/>
      <c r="BJ47" s="895"/>
      <c r="BK47" s="896"/>
      <c r="BL47" s="894"/>
      <c r="BM47" s="894"/>
      <c r="BN47" s="897"/>
      <c r="BO47" s="32"/>
      <c r="BP47" s="893"/>
      <c r="BQ47" s="894"/>
      <c r="BR47" s="894"/>
      <c r="BS47" s="895"/>
      <c r="BT47" s="896"/>
      <c r="BU47" s="894"/>
      <c r="BV47" s="894"/>
      <c r="BW47" s="897"/>
      <c r="BX47" s="32"/>
      <c r="BY47" s="893"/>
      <c r="BZ47" s="894"/>
      <c r="CA47" s="894"/>
      <c r="CB47" s="895"/>
      <c r="CC47" s="896"/>
      <c r="CD47" s="894"/>
      <c r="CE47" s="894"/>
      <c r="CF47" s="897"/>
      <c r="CG47" s="32"/>
      <c r="CH47" s="893"/>
      <c r="CI47" s="894"/>
      <c r="CJ47" s="894"/>
      <c r="CK47" s="895"/>
      <c r="CL47" s="896"/>
      <c r="CM47" s="894"/>
      <c r="CN47" s="894"/>
      <c r="CO47" s="897"/>
    </row>
    <row r="48" spans="1:93" ht="15" customHeight="1" thickBot="1">
      <c r="A48" s="137"/>
      <c r="B48" s="135"/>
      <c r="C48" s="135"/>
      <c r="D48" s="136" t="s">
        <v>274</v>
      </c>
      <c r="E48" s="898">
        <f>IF(E46="","",IF(E46="Ja","OK","IKKE OK"))</f>
      </c>
      <c r="F48" s="749"/>
      <c r="G48" s="749"/>
      <c r="H48" s="899"/>
      <c r="I48" s="900">
        <f>IF(I46="","",IF(I46="Ja","OK","IKKE OK"))</f>
      </c>
      <c r="J48" s="749"/>
      <c r="K48" s="749"/>
      <c r="L48" s="750"/>
      <c r="M48" s="134"/>
      <c r="N48" s="898">
        <f>IF(N46="","",IF(N46="Ja","OK","IKKE OK"))</f>
      </c>
      <c r="O48" s="749"/>
      <c r="P48" s="749"/>
      <c r="Q48" s="899"/>
      <c r="R48" s="900">
        <f>IF(R46="","",IF(R46="Ja","OK","IKKE OK"))</f>
      </c>
      <c r="S48" s="749"/>
      <c r="T48" s="749"/>
      <c r="U48" s="750"/>
      <c r="V48" s="134"/>
      <c r="W48" s="898">
        <f>IF(W46="","",IF(W46="Ja","OK","IKKE OK"))</f>
      </c>
      <c r="X48" s="749"/>
      <c r="Y48" s="749"/>
      <c r="Z48" s="899"/>
      <c r="AA48" s="900">
        <f>IF(AA46="","",IF(AA46="Ja","OK","IKKE OK"))</f>
      </c>
      <c r="AB48" s="749"/>
      <c r="AC48" s="749"/>
      <c r="AD48" s="750"/>
      <c r="AE48" s="134"/>
      <c r="AF48" s="898">
        <f>IF(AF46="","",IF(AF46="Ja","OK","IKKE OK"))</f>
      </c>
      <c r="AG48" s="749"/>
      <c r="AH48" s="749"/>
      <c r="AI48" s="899"/>
      <c r="AJ48" s="900">
        <f>IF(AJ46="","",IF(AJ46="Ja","OK","IKKE OK"))</f>
      </c>
      <c r="AK48" s="749"/>
      <c r="AL48" s="749"/>
      <c r="AM48" s="750"/>
      <c r="AN48" s="134"/>
      <c r="AO48" s="898">
        <f>IF(AO46="","",IF(AO46="Ja","OK","IKKE OK"))</f>
      </c>
      <c r="AP48" s="749"/>
      <c r="AQ48" s="749"/>
      <c r="AR48" s="899"/>
      <c r="AS48" s="900">
        <f>IF(AS46="","",IF(AS46="Ja","OK","IKKE OK"))</f>
      </c>
      <c r="AT48" s="749"/>
      <c r="AU48" s="749"/>
      <c r="AV48" s="750"/>
      <c r="AW48" s="134"/>
      <c r="AX48" s="898">
        <f>IF(AX46="","",IF(AX46="Ja","OK","IKKE OK"))</f>
      </c>
      <c r="AY48" s="749"/>
      <c r="AZ48" s="749"/>
      <c r="BA48" s="899"/>
      <c r="BB48" s="900">
        <f>IF(BB46="","",IF(BB46="Ja","OK","IKKE OK"))</f>
      </c>
      <c r="BC48" s="749"/>
      <c r="BD48" s="749"/>
      <c r="BE48" s="750"/>
      <c r="BF48" s="134"/>
      <c r="BG48" s="898">
        <f>IF(BG46="","",IF(BG46="Ja","OK","IKKE OK"))</f>
      </c>
      <c r="BH48" s="749"/>
      <c r="BI48" s="749"/>
      <c r="BJ48" s="899"/>
      <c r="BK48" s="900">
        <f>IF(BK46="","",IF(BK46="Ja","OK","IKKE OK"))</f>
      </c>
      <c r="BL48" s="749"/>
      <c r="BM48" s="749"/>
      <c r="BN48" s="750"/>
      <c r="BO48" s="134"/>
      <c r="BP48" s="898">
        <f>IF(BP46="","",IF(BP46="Ja","OK","IKKE OK"))</f>
      </c>
      <c r="BQ48" s="749"/>
      <c r="BR48" s="749"/>
      <c r="BS48" s="899"/>
      <c r="BT48" s="900">
        <f>IF(BT46="","",IF(BT46="Ja","OK","IKKE OK"))</f>
      </c>
      <c r="BU48" s="749"/>
      <c r="BV48" s="749"/>
      <c r="BW48" s="750"/>
      <c r="BX48" s="134"/>
      <c r="BY48" s="898">
        <f>IF(BY46="","",IF(BY46="Ja","OK","IKKE OK"))</f>
      </c>
      <c r="BZ48" s="749"/>
      <c r="CA48" s="749"/>
      <c r="CB48" s="899"/>
      <c r="CC48" s="900">
        <f>IF(CC46="","",IF(CC46="Ja","OK","IKKE OK"))</f>
      </c>
      <c r="CD48" s="749"/>
      <c r="CE48" s="749"/>
      <c r="CF48" s="750"/>
      <c r="CG48" s="134"/>
      <c r="CH48" s="898">
        <f>IF(CH46="","",IF(CH46="Ja","OK","IKKE OK"))</f>
      </c>
      <c r="CI48" s="749"/>
      <c r="CJ48" s="749"/>
      <c r="CK48" s="899"/>
      <c r="CL48" s="900">
        <f>IF(CL46="","",IF(CL46="Ja","OK","IKKE OK"))</f>
      </c>
      <c r="CM48" s="749"/>
      <c r="CN48" s="749"/>
      <c r="CO48" s="750"/>
    </row>
    <row r="49" ht="12.75" thickBot="1"/>
    <row r="50" spans="1:23" ht="12.75">
      <c r="A50" s="871" t="s">
        <v>43</v>
      </c>
      <c r="B50" s="872"/>
      <c r="C50" s="872"/>
      <c r="D50" s="872"/>
      <c r="E50" s="872"/>
      <c r="F50" s="872"/>
      <c r="G50" s="872"/>
      <c r="H50" s="872"/>
      <c r="I50" s="872"/>
      <c r="J50" s="872"/>
      <c r="K50" s="872"/>
      <c r="L50" s="872"/>
      <c r="M50" s="872"/>
      <c r="N50" s="872"/>
      <c r="O50" s="872"/>
      <c r="P50" s="872"/>
      <c r="Q50" s="872"/>
      <c r="R50" s="872"/>
      <c r="S50" s="872"/>
      <c r="T50" s="872"/>
      <c r="U50" s="872"/>
      <c r="V50" s="872"/>
      <c r="W50" s="873"/>
    </row>
    <row r="51" spans="1:23" ht="12">
      <c r="A51" s="877"/>
      <c r="B51" s="878"/>
      <c r="C51" s="878"/>
      <c r="D51" s="878"/>
      <c r="E51" s="878"/>
      <c r="F51" s="878"/>
      <c r="G51" s="878"/>
      <c r="H51" s="878"/>
      <c r="I51" s="878"/>
      <c r="J51" s="878"/>
      <c r="K51" s="878"/>
      <c r="L51" s="878"/>
      <c r="M51" s="878"/>
      <c r="N51" s="878"/>
      <c r="O51" s="878"/>
      <c r="P51" s="878"/>
      <c r="Q51" s="878"/>
      <c r="R51" s="878"/>
      <c r="S51" s="878"/>
      <c r="T51" s="878"/>
      <c r="U51" s="878"/>
      <c r="V51" s="878"/>
      <c r="W51" s="879"/>
    </row>
    <row r="52" spans="1:23" ht="12">
      <c r="A52" s="877"/>
      <c r="B52" s="878"/>
      <c r="C52" s="878"/>
      <c r="D52" s="878"/>
      <c r="E52" s="878"/>
      <c r="F52" s="878"/>
      <c r="G52" s="878"/>
      <c r="H52" s="878"/>
      <c r="I52" s="878"/>
      <c r="J52" s="878"/>
      <c r="K52" s="878"/>
      <c r="L52" s="878"/>
      <c r="M52" s="878"/>
      <c r="N52" s="878"/>
      <c r="O52" s="878"/>
      <c r="P52" s="878"/>
      <c r="Q52" s="878"/>
      <c r="R52" s="878"/>
      <c r="S52" s="878"/>
      <c r="T52" s="878"/>
      <c r="U52" s="878"/>
      <c r="V52" s="878"/>
      <c r="W52" s="879"/>
    </row>
    <row r="53" spans="1:23" ht="12">
      <c r="A53" s="877"/>
      <c r="B53" s="878"/>
      <c r="C53" s="878"/>
      <c r="D53" s="878"/>
      <c r="E53" s="878"/>
      <c r="F53" s="878"/>
      <c r="G53" s="878"/>
      <c r="H53" s="878"/>
      <c r="I53" s="878"/>
      <c r="J53" s="878"/>
      <c r="K53" s="878"/>
      <c r="L53" s="878"/>
      <c r="M53" s="878"/>
      <c r="N53" s="878"/>
      <c r="O53" s="878"/>
      <c r="P53" s="878"/>
      <c r="Q53" s="878"/>
      <c r="R53" s="878"/>
      <c r="S53" s="878"/>
      <c r="T53" s="878"/>
      <c r="U53" s="878"/>
      <c r="V53" s="878"/>
      <c r="W53" s="879"/>
    </row>
    <row r="54" spans="1:23" ht="12">
      <c r="A54" s="877"/>
      <c r="B54" s="878"/>
      <c r="C54" s="878"/>
      <c r="D54" s="878"/>
      <c r="E54" s="878"/>
      <c r="F54" s="878"/>
      <c r="G54" s="878"/>
      <c r="H54" s="878"/>
      <c r="I54" s="878"/>
      <c r="J54" s="878"/>
      <c r="K54" s="878"/>
      <c r="L54" s="878"/>
      <c r="M54" s="878"/>
      <c r="N54" s="878"/>
      <c r="O54" s="878"/>
      <c r="P54" s="878"/>
      <c r="Q54" s="878"/>
      <c r="R54" s="878"/>
      <c r="S54" s="878"/>
      <c r="T54" s="878"/>
      <c r="U54" s="878"/>
      <c r="V54" s="878"/>
      <c r="W54" s="879"/>
    </row>
    <row r="55" spans="1:23" ht="12">
      <c r="A55" s="877"/>
      <c r="B55" s="878"/>
      <c r="C55" s="878"/>
      <c r="D55" s="878"/>
      <c r="E55" s="878"/>
      <c r="F55" s="878"/>
      <c r="G55" s="878"/>
      <c r="H55" s="878"/>
      <c r="I55" s="878"/>
      <c r="J55" s="878"/>
      <c r="K55" s="878"/>
      <c r="L55" s="878"/>
      <c r="M55" s="878"/>
      <c r="N55" s="878"/>
      <c r="O55" s="878"/>
      <c r="P55" s="878"/>
      <c r="Q55" s="878"/>
      <c r="R55" s="878"/>
      <c r="S55" s="878"/>
      <c r="T55" s="878"/>
      <c r="U55" s="878"/>
      <c r="V55" s="878"/>
      <c r="W55" s="879"/>
    </row>
    <row r="56" spans="1:23" ht="12.75" thickBot="1">
      <c r="A56" s="883"/>
      <c r="B56" s="884"/>
      <c r="C56" s="884"/>
      <c r="D56" s="884"/>
      <c r="E56" s="884"/>
      <c r="F56" s="884"/>
      <c r="G56" s="884"/>
      <c r="H56" s="884"/>
      <c r="I56" s="884"/>
      <c r="J56" s="884"/>
      <c r="K56" s="884"/>
      <c r="L56" s="884"/>
      <c r="M56" s="884"/>
      <c r="N56" s="884"/>
      <c r="O56" s="884"/>
      <c r="P56" s="884"/>
      <c r="Q56" s="884"/>
      <c r="R56" s="884"/>
      <c r="S56" s="884"/>
      <c r="T56" s="884"/>
      <c r="U56" s="884"/>
      <c r="V56" s="884"/>
      <c r="W56" s="885"/>
    </row>
    <row r="57" spans="1:21" ht="12.75" thickBot="1">
      <c r="A57" s="2"/>
      <c r="B57" s="2"/>
      <c r="C57" s="2"/>
      <c r="D57" s="2"/>
      <c r="E57" s="2"/>
      <c r="F57" s="2"/>
      <c r="G57" s="2"/>
      <c r="H57" s="2"/>
      <c r="I57" s="2"/>
      <c r="J57" s="2"/>
      <c r="K57" s="2"/>
      <c r="L57" s="2"/>
      <c r="M57" s="2"/>
      <c r="N57" s="2"/>
      <c r="O57" s="2"/>
      <c r="P57" s="2"/>
      <c r="Q57" s="2"/>
      <c r="R57" s="2"/>
      <c r="S57" s="2"/>
      <c r="T57" s="2"/>
      <c r="U57" s="2"/>
    </row>
    <row r="58" spans="1:23" ht="13.5" thickBot="1">
      <c r="A58" s="880" t="s">
        <v>62</v>
      </c>
      <c r="B58" s="881"/>
      <c r="C58" s="881"/>
      <c r="D58" s="881"/>
      <c r="E58" s="881"/>
      <c r="F58" s="881"/>
      <c r="G58" s="881"/>
      <c r="H58" s="881"/>
      <c r="I58" s="881"/>
      <c r="J58" s="881"/>
      <c r="K58" s="881"/>
      <c r="L58" s="881"/>
      <c r="M58" s="881"/>
      <c r="N58" s="881"/>
      <c r="O58" s="881"/>
      <c r="P58" s="881"/>
      <c r="Q58" s="881"/>
      <c r="R58" s="881"/>
      <c r="S58" s="881"/>
      <c r="T58" s="881"/>
      <c r="U58" s="881"/>
      <c r="V58" s="881"/>
      <c r="W58" s="882"/>
    </row>
    <row r="59" spans="1:23" ht="12.75" customHeight="1" thickBot="1">
      <c r="A59" s="886" t="s">
        <v>80</v>
      </c>
      <c r="B59" s="887"/>
      <c r="C59" s="887"/>
      <c r="D59" s="887"/>
      <c r="E59" s="887"/>
      <c r="F59" s="887"/>
      <c r="G59" s="887"/>
      <c r="H59" s="887"/>
      <c r="I59" s="887"/>
      <c r="J59" s="887"/>
      <c r="K59" s="887"/>
      <c r="L59" s="887"/>
      <c r="M59" s="887"/>
      <c r="N59" s="887"/>
      <c r="O59" s="887"/>
      <c r="P59" s="887"/>
      <c r="Q59" s="887"/>
      <c r="R59" s="887"/>
      <c r="S59" s="887"/>
      <c r="T59" s="887"/>
      <c r="U59" s="887"/>
      <c r="V59" s="887"/>
      <c r="W59" s="888"/>
    </row>
    <row r="60" spans="1:23" ht="12">
      <c r="A60" s="889"/>
      <c r="B60" s="890"/>
      <c r="C60" s="890"/>
      <c r="D60" s="890"/>
      <c r="E60" s="890"/>
      <c r="F60" s="890"/>
      <c r="G60" s="890"/>
      <c r="H60" s="890"/>
      <c r="I60" s="890"/>
      <c r="J60" s="890"/>
      <c r="K60" s="890"/>
      <c r="L60" s="890"/>
      <c r="M60" s="890"/>
      <c r="N60" s="890"/>
      <c r="O60" s="890"/>
      <c r="P60" s="890"/>
      <c r="Q60" s="890"/>
      <c r="R60" s="890"/>
      <c r="S60" s="890"/>
      <c r="T60" s="890"/>
      <c r="U60" s="890"/>
      <c r="V60" s="890"/>
      <c r="W60" s="891"/>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
      <c r="A62" s="877"/>
      <c r="B62" s="878"/>
      <c r="C62" s="878"/>
      <c r="D62" s="878"/>
      <c r="E62" s="878"/>
      <c r="F62" s="878"/>
      <c r="G62" s="878"/>
      <c r="H62" s="878"/>
      <c r="I62" s="878"/>
      <c r="J62" s="878"/>
      <c r="K62" s="878"/>
      <c r="L62" s="878"/>
      <c r="M62" s="878"/>
      <c r="N62" s="878"/>
      <c r="O62" s="878"/>
      <c r="P62" s="878"/>
      <c r="Q62" s="878"/>
      <c r="R62" s="878"/>
      <c r="S62" s="878"/>
      <c r="T62" s="878"/>
      <c r="U62" s="878"/>
      <c r="V62" s="878"/>
      <c r="W62" s="879"/>
    </row>
    <row r="63" spans="1:23" ht="12">
      <c r="A63" s="877"/>
      <c r="B63" s="878"/>
      <c r="C63" s="878"/>
      <c r="D63" s="878"/>
      <c r="E63" s="878"/>
      <c r="F63" s="878"/>
      <c r="G63" s="878"/>
      <c r="H63" s="878"/>
      <c r="I63" s="878"/>
      <c r="J63" s="878"/>
      <c r="K63" s="878"/>
      <c r="L63" s="878"/>
      <c r="M63" s="878"/>
      <c r="N63" s="878"/>
      <c r="O63" s="878"/>
      <c r="P63" s="878"/>
      <c r="Q63" s="878"/>
      <c r="R63" s="878"/>
      <c r="S63" s="878"/>
      <c r="T63" s="878"/>
      <c r="U63" s="878"/>
      <c r="V63" s="878"/>
      <c r="W63" s="879"/>
    </row>
    <row r="64" spans="1:23" ht="12">
      <c r="A64" s="877"/>
      <c r="B64" s="878"/>
      <c r="C64" s="878"/>
      <c r="D64" s="878"/>
      <c r="E64" s="878"/>
      <c r="F64" s="878"/>
      <c r="G64" s="878"/>
      <c r="H64" s="878"/>
      <c r="I64" s="878"/>
      <c r="J64" s="878"/>
      <c r="K64" s="878"/>
      <c r="L64" s="878"/>
      <c r="M64" s="878"/>
      <c r="N64" s="878"/>
      <c r="O64" s="878"/>
      <c r="P64" s="878"/>
      <c r="Q64" s="878"/>
      <c r="R64" s="878"/>
      <c r="S64" s="878"/>
      <c r="T64" s="878"/>
      <c r="U64" s="878"/>
      <c r="V64" s="878"/>
      <c r="W64" s="879"/>
    </row>
    <row r="65" spans="1:23" ht="12.75" thickBot="1">
      <c r="A65" s="883"/>
      <c r="B65" s="884"/>
      <c r="C65" s="884"/>
      <c r="D65" s="884"/>
      <c r="E65" s="884"/>
      <c r="F65" s="884"/>
      <c r="G65" s="884"/>
      <c r="H65" s="884"/>
      <c r="I65" s="884"/>
      <c r="J65" s="884"/>
      <c r="K65" s="884"/>
      <c r="L65" s="884"/>
      <c r="M65" s="884"/>
      <c r="N65" s="884"/>
      <c r="O65" s="884"/>
      <c r="P65" s="884"/>
      <c r="Q65" s="884"/>
      <c r="R65" s="884"/>
      <c r="S65" s="884"/>
      <c r="T65" s="884"/>
      <c r="U65" s="884"/>
      <c r="V65" s="884"/>
      <c r="W65" s="885"/>
    </row>
  </sheetData>
  <sheetProtection sheet="1"/>
  <mergeCells count="399">
    <mergeCell ref="N16:T16"/>
    <mergeCell ref="N17:T17"/>
    <mergeCell ref="N18:T18"/>
    <mergeCell ref="L11:N11"/>
    <mergeCell ref="W16:AC16"/>
    <mergeCell ref="W17:AC17"/>
    <mergeCell ref="W18:AC18"/>
    <mergeCell ref="W15:AC15"/>
    <mergeCell ref="N15:T15"/>
    <mergeCell ref="E19:K19"/>
    <mergeCell ref="E20:K20"/>
    <mergeCell ref="E21:K21"/>
    <mergeCell ref="E22:K22"/>
    <mergeCell ref="E23:K23"/>
    <mergeCell ref="E35:K35"/>
    <mergeCell ref="E32:K32"/>
    <mergeCell ref="AA46:AD47"/>
    <mergeCell ref="AA48:AD48"/>
    <mergeCell ref="N23:T23"/>
    <mergeCell ref="N24:T24"/>
    <mergeCell ref="E18:K18"/>
    <mergeCell ref="E16:K16"/>
    <mergeCell ref="N22:T22"/>
    <mergeCell ref="N19:T19"/>
    <mergeCell ref="N37:T37"/>
    <mergeCell ref="N38:T38"/>
    <mergeCell ref="A1:C3"/>
    <mergeCell ref="D1:L2"/>
    <mergeCell ref="M1:X2"/>
    <mergeCell ref="E48:H48"/>
    <mergeCell ref="I48:L48"/>
    <mergeCell ref="N48:Q48"/>
    <mergeCell ref="R48:U48"/>
    <mergeCell ref="W46:Z47"/>
    <mergeCell ref="W48:Z48"/>
    <mergeCell ref="A7:C7"/>
    <mergeCell ref="A11:C11"/>
    <mergeCell ref="D11:E11"/>
    <mergeCell ref="F11:K11"/>
    <mergeCell ref="N25:T25"/>
    <mergeCell ref="N26:T26"/>
    <mergeCell ref="N27:T27"/>
    <mergeCell ref="E24:K24"/>
    <mergeCell ref="E15:K15"/>
    <mergeCell ref="E17:K17"/>
    <mergeCell ref="N20:T20"/>
    <mergeCell ref="A16:D16"/>
    <mergeCell ref="A15:D15"/>
    <mergeCell ref="N34:T34"/>
    <mergeCell ref="N35:T35"/>
    <mergeCell ref="N36:T36"/>
    <mergeCell ref="A17:D17"/>
    <mergeCell ref="N28:T28"/>
    <mergeCell ref="E25:K25"/>
    <mergeCell ref="E26:K26"/>
    <mergeCell ref="N29:T29"/>
    <mergeCell ref="A18:D18"/>
    <mergeCell ref="N40:T40"/>
    <mergeCell ref="A20:D20"/>
    <mergeCell ref="A19:D19"/>
    <mergeCell ref="A35:D35"/>
    <mergeCell ref="N32:T32"/>
    <mergeCell ref="N30:T30"/>
    <mergeCell ref="N31:T31"/>
    <mergeCell ref="N21:T21"/>
    <mergeCell ref="E27:K27"/>
    <mergeCell ref="A21:D21"/>
    <mergeCell ref="A53:W53"/>
    <mergeCell ref="A54:W54"/>
    <mergeCell ref="A32:D32"/>
    <mergeCell ref="E34:K34"/>
    <mergeCell ref="A34:D34"/>
    <mergeCell ref="A36:D36"/>
    <mergeCell ref="N39:T39"/>
    <mergeCell ref="E28:K28"/>
    <mergeCell ref="E29:K29"/>
    <mergeCell ref="A22:D22"/>
    <mergeCell ref="A58:W58"/>
    <mergeCell ref="A59:W59"/>
    <mergeCell ref="A60:W60"/>
    <mergeCell ref="A24:D24"/>
    <mergeCell ref="A23:D23"/>
    <mergeCell ref="A30:D30"/>
    <mergeCell ref="A31:D31"/>
    <mergeCell ref="A50:W50"/>
    <mergeCell ref="A51:W51"/>
    <mergeCell ref="A64:W64"/>
    <mergeCell ref="A65:W65"/>
    <mergeCell ref="A26:D26"/>
    <mergeCell ref="A28:D28"/>
    <mergeCell ref="A27:D27"/>
    <mergeCell ref="A29:D29"/>
    <mergeCell ref="A55:W55"/>
    <mergeCell ref="A56:W56"/>
    <mergeCell ref="A52:W52"/>
    <mergeCell ref="E30:K30"/>
    <mergeCell ref="A61:W61"/>
    <mergeCell ref="A62:W62"/>
    <mergeCell ref="A63:W63"/>
    <mergeCell ref="A25:D25"/>
    <mergeCell ref="E31:K31"/>
    <mergeCell ref="E36:K36"/>
    <mergeCell ref="E37:K37"/>
    <mergeCell ref="E38:K38"/>
    <mergeCell ref="A37:D37"/>
    <mergeCell ref="A38:D38"/>
    <mergeCell ref="A40:D40"/>
    <mergeCell ref="A39:D39"/>
    <mergeCell ref="A43:D44"/>
    <mergeCell ref="E40:K40"/>
    <mergeCell ref="E39:K39"/>
    <mergeCell ref="A46:D47"/>
    <mergeCell ref="A45:D45"/>
    <mergeCell ref="I45:L45"/>
    <mergeCell ref="E46:H47"/>
    <mergeCell ref="I46:L47"/>
    <mergeCell ref="R46:U47"/>
    <mergeCell ref="D3:L3"/>
    <mergeCell ref="M3:X3"/>
    <mergeCell ref="A4:L4"/>
    <mergeCell ref="M4:O4"/>
    <mergeCell ref="P4:X4"/>
    <mergeCell ref="A5:L6"/>
    <mergeCell ref="M5:N5"/>
    <mergeCell ref="P5:Q5"/>
    <mergeCell ref="S5:U5"/>
    <mergeCell ref="V5:X5"/>
    <mergeCell ref="M6:O6"/>
    <mergeCell ref="P6:X6"/>
    <mergeCell ref="I7:J7"/>
    <mergeCell ref="M7:O7"/>
    <mergeCell ref="P7:X7"/>
    <mergeCell ref="A8:X9"/>
    <mergeCell ref="D7:H7"/>
    <mergeCell ref="K7:L7"/>
    <mergeCell ref="W28:AC28"/>
    <mergeCell ref="W29:AC29"/>
    <mergeCell ref="W30:AC30"/>
    <mergeCell ref="W19:AC19"/>
    <mergeCell ref="W20:AC20"/>
    <mergeCell ref="W21:AC21"/>
    <mergeCell ref="W22:AC22"/>
    <mergeCell ref="W23:AC23"/>
    <mergeCell ref="W24:AC24"/>
    <mergeCell ref="W45:Z45"/>
    <mergeCell ref="AA45:AD45"/>
    <mergeCell ref="W31:AC31"/>
    <mergeCell ref="W32:AC32"/>
    <mergeCell ref="W34:AC34"/>
    <mergeCell ref="W35:AC35"/>
    <mergeCell ref="W36:AC36"/>
    <mergeCell ref="W37:AC37"/>
    <mergeCell ref="AF21:AL21"/>
    <mergeCell ref="AF22:AL22"/>
    <mergeCell ref="W38:AC38"/>
    <mergeCell ref="W39:AC39"/>
    <mergeCell ref="W40:AC40"/>
    <mergeCell ref="W43:Z44"/>
    <mergeCell ref="AA43:AD44"/>
    <mergeCell ref="W25:AC25"/>
    <mergeCell ref="W26:AC26"/>
    <mergeCell ref="W27:AC27"/>
    <mergeCell ref="AF15:AL15"/>
    <mergeCell ref="AF16:AL16"/>
    <mergeCell ref="AF17:AL17"/>
    <mergeCell ref="AF18:AL18"/>
    <mergeCell ref="AF19:AL19"/>
    <mergeCell ref="AF20:AL20"/>
    <mergeCell ref="AF23:AL23"/>
    <mergeCell ref="AF24:AL24"/>
    <mergeCell ref="AF25:AL25"/>
    <mergeCell ref="AF26:AL26"/>
    <mergeCell ref="AF27:AL27"/>
    <mergeCell ref="AF28:AL28"/>
    <mergeCell ref="AF29:AL29"/>
    <mergeCell ref="AF30:AL30"/>
    <mergeCell ref="AF31:AL31"/>
    <mergeCell ref="AF32:AL32"/>
    <mergeCell ref="AF34:AL34"/>
    <mergeCell ref="AF35:AL35"/>
    <mergeCell ref="AF36:AL36"/>
    <mergeCell ref="AF37:AL37"/>
    <mergeCell ref="AF38:AL38"/>
    <mergeCell ref="AF39:AL39"/>
    <mergeCell ref="AF40:AL40"/>
    <mergeCell ref="AF43:AI44"/>
    <mergeCell ref="AJ43:AM44"/>
    <mergeCell ref="AO27:AU27"/>
    <mergeCell ref="AO28:AU28"/>
    <mergeCell ref="AO15:AU15"/>
    <mergeCell ref="AO16:AU16"/>
    <mergeCell ref="AO17:AU17"/>
    <mergeCell ref="AO18:AU18"/>
    <mergeCell ref="AO19:AU19"/>
    <mergeCell ref="AO20:AU20"/>
    <mergeCell ref="AO21:AU21"/>
    <mergeCell ref="AO22:AU22"/>
    <mergeCell ref="AO40:AU40"/>
    <mergeCell ref="AO43:AR44"/>
    <mergeCell ref="AS43:AV44"/>
    <mergeCell ref="AO29:AU29"/>
    <mergeCell ref="AO30:AU30"/>
    <mergeCell ref="AO31:AU31"/>
    <mergeCell ref="AO32:AU32"/>
    <mergeCell ref="AO34:AU34"/>
    <mergeCell ref="AO35:AU35"/>
    <mergeCell ref="AX21:BD21"/>
    <mergeCell ref="AX22:BD22"/>
    <mergeCell ref="AO36:AU36"/>
    <mergeCell ref="AO37:AU37"/>
    <mergeCell ref="AO38:AU38"/>
    <mergeCell ref="AO39:AU39"/>
    <mergeCell ref="AO23:AU23"/>
    <mergeCell ref="AO24:AU24"/>
    <mergeCell ref="AO25:AU25"/>
    <mergeCell ref="AO26:AU26"/>
    <mergeCell ref="AX15:BD15"/>
    <mergeCell ref="AX16:BD16"/>
    <mergeCell ref="AX17:BD17"/>
    <mergeCell ref="AX18:BD18"/>
    <mergeCell ref="AX19:BD19"/>
    <mergeCell ref="AX20:BD20"/>
    <mergeCell ref="AX23:BD23"/>
    <mergeCell ref="AX24:BD24"/>
    <mergeCell ref="AX25:BD25"/>
    <mergeCell ref="AX26:BD26"/>
    <mergeCell ref="AX27:BD27"/>
    <mergeCell ref="AX28:BD28"/>
    <mergeCell ref="AX29:BD29"/>
    <mergeCell ref="AX30:BD30"/>
    <mergeCell ref="AX31:BD31"/>
    <mergeCell ref="AX32:BD32"/>
    <mergeCell ref="AX34:BD34"/>
    <mergeCell ref="AX35:BD35"/>
    <mergeCell ref="AX36:BD36"/>
    <mergeCell ref="AX37:BD37"/>
    <mergeCell ref="AX38:BD38"/>
    <mergeCell ref="AX39:BD39"/>
    <mergeCell ref="AX40:BD40"/>
    <mergeCell ref="AX43:BA44"/>
    <mergeCell ref="BB43:BE44"/>
    <mergeCell ref="BG27:BM27"/>
    <mergeCell ref="BG28:BM28"/>
    <mergeCell ref="BG15:BM15"/>
    <mergeCell ref="BG16:BM16"/>
    <mergeCell ref="BG17:BM17"/>
    <mergeCell ref="BG18:BM18"/>
    <mergeCell ref="BG19:BM19"/>
    <mergeCell ref="BG20:BM20"/>
    <mergeCell ref="BG21:BM21"/>
    <mergeCell ref="BG22:BM22"/>
    <mergeCell ref="BG40:BM40"/>
    <mergeCell ref="BG43:BJ44"/>
    <mergeCell ref="BK43:BN44"/>
    <mergeCell ref="BG29:BM29"/>
    <mergeCell ref="BG30:BM30"/>
    <mergeCell ref="BG31:BM31"/>
    <mergeCell ref="BG32:BM32"/>
    <mergeCell ref="BG34:BM34"/>
    <mergeCell ref="BG35:BM35"/>
    <mergeCell ref="BP21:BV21"/>
    <mergeCell ref="BP22:BV22"/>
    <mergeCell ref="BG36:BM36"/>
    <mergeCell ref="BG37:BM37"/>
    <mergeCell ref="BG38:BM38"/>
    <mergeCell ref="BG39:BM39"/>
    <mergeCell ref="BG23:BM23"/>
    <mergeCell ref="BG24:BM24"/>
    <mergeCell ref="BG25:BM25"/>
    <mergeCell ref="BG26:BM26"/>
    <mergeCell ref="BP15:BV15"/>
    <mergeCell ref="BP16:BV16"/>
    <mergeCell ref="BP17:BV17"/>
    <mergeCell ref="BP18:BV18"/>
    <mergeCell ref="BP19:BV19"/>
    <mergeCell ref="BP20:BV20"/>
    <mergeCell ref="BP23:BV23"/>
    <mergeCell ref="BP24:BV24"/>
    <mergeCell ref="BP25:BV25"/>
    <mergeCell ref="BP26:BV26"/>
    <mergeCell ref="BP27:BV27"/>
    <mergeCell ref="BP28:BV28"/>
    <mergeCell ref="BP29:BV29"/>
    <mergeCell ref="BP30:BV30"/>
    <mergeCell ref="BP31:BV31"/>
    <mergeCell ref="BP32:BV32"/>
    <mergeCell ref="BP34:BV34"/>
    <mergeCell ref="BP35:BV35"/>
    <mergeCell ref="BP36:BV36"/>
    <mergeCell ref="BP37:BV37"/>
    <mergeCell ref="BP38:BV38"/>
    <mergeCell ref="BP39:BV39"/>
    <mergeCell ref="BP40:BV40"/>
    <mergeCell ref="BP43:BS44"/>
    <mergeCell ref="BT43:BW44"/>
    <mergeCell ref="BY27:CE27"/>
    <mergeCell ref="BY28:CE28"/>
    <mergeCell ref="BY15:CE15"/>
    <mergeCell ref="BY16:CE16"/>
    <mergeCell ref="BY17:CE17"/>
    <mergeCell ref="BY18:CE18"/>
    <mergeCell ref="BY19:CE19"/>
    <mergeCell ref="BY20:CE20"/>
    <mergeCell ref="BY21:CE21"/>
    <mergeCell ref="BY22:CE22"/>
    <mergeCell ref="CC43:CF44"/>
    <mergeCell ref="BY29:CE29"/>
    <mergeCell ref="BY30:CE30"/>
    <mergeCell ref="BY31:CE31"/>
    <mergeCell ref="BY32:CE32"/>
    <mergeCell ref="BY34:CE34"/>
    <mergeCell ref="BY35:CE35"/>
    <mergeCell ref="CH21:CN21"/>
    <mergeCell ref="CH22:CN22"/>
    <mergeCell ref="BY36:CE36"/>
    <mergeCell ref="BY37:CE37"/>
    <mergeCell ref="BY38:CE38"/>
    <mergeCell ref="BY39:CE39"/>
    <mergeCell ref="BY23:CE23"/>
    <mergeCell ref="BY24:CE24"/>
    <mergeCell ref="BY25:CE25"/>
    <mergeCell ref="BY26:CE26"/>
    <mergeCell ref="CH15:CN15"/>
    <mergeCell ref="CH16:CN16"/>
    <mergeCell ref="CH17:CN17"/>
    <mergeCell ref="CH18:CN18"/>
    <mergeCell ref="CH19:CN19"/>
    <mergeCell ref="CH20:CN20"/>
    <mergeCell ref="CH23:CN23"/>
    <mergeCell ref="CH24:CN24"/>
    <mergeCell ref="CH25:CN25"/>
    <mergeCell ref="CH26:CN26"/>
    <mergeCell ref="CH27:CN27"/>
    <mergeCell ref="CH28:CN28"/>
    <mergeCell ref="CH29:CN29"/>
    <mergeCell ref="CH30:CN30"/>
    <mergeCell ref="CH31:CN31"/>
    <mergeCell ref="CH32:CN32"/>
    <mergeCell ref="CH34:CN34"/>
    <mergeCell ref="CH35:CN35"/>
    <mergeCell ref="N46:Q47"/>
    <mergeCell ref="CH36:CN36"/>
    <mergeCell ref="CH37:CN37"/>
    <mergeCell ref="CH38:CN38"/>
    <mergeCell ref="CH39:CN39"/>
    <mergeCell ref="CH40:CN40"/>
    <mergeCell ref="CH43:CK44"/>
    <mergeCell ref="CL43:CO44"/>
    <mergeCell ref="BY40:CE40"/>
    <mergeCell ref="BY43:CB44"/>
    <mergeCell ref="E43:H44"/>
    <mergeCell ref="I43:L44"/>
    <mergeCell ref="E45:H45"/>
    <mergeCell ref="N43:Q44"/>
    <mergeCell ref="R43:U44"/>
    <mergeCell ref="N45:Q45"/>
    <mergeCell ref="R45:U45"/>
    <mergeCell ref="AF45:AI45"/>
    <mergeCell ref="AJ45:AM45"/>
    <mergeCell ref="AF46:AI47"/>
    <mergeCell ref="AJ46:AM47"/>
    <mergeCell ref="AF48:AI48"/>
    <mergeCell ref="AJ48:AM48"/>
    <mergeCell ref="AO45:AR45"/>
    <mergeCell ref="AS45:AV45"/>
    <mergeCell ref="AO46:AR47"/>
    <mergeCell ref="AS46:AV47"/>
    <mergeCell ref="AO48:AR48"/>
    <mergeCell ref="AS48:AV48"/>
    <mergeCell ref="AX45:BA45"/>
    <mergeCell ref="BB45:BE45"/>
    <mergeCell ref="AX46:BA47"/>
    <mergeCell ref="BB46:BE47"/>
    <mergeCell ref="AX48:BA48"/>
    <mergeCell ref="BB48:BE48"/>
    <mergeCell ref="BG45:BJ45"/>
    <mergeCell ref="BK45:BN45"/>
    <mergeCell ref="BG46:BJ47"/>
    <mergeCell ref="BK46:BN47"/>
    <mergeCell ref="BG48:BJ48"/>
    <mergeCell ref="BK48:BN48"/>
    <mergeCell ref="BP45:BS45"/>
    <mergeCell ref="BT45:BW45"/>
    <mergeCell ref="BP46:BS47"/>
    <mergeCell ref="BT46:BW47"/>
    <mergeCell ref="BP48:BS48"/>
    <mergeCell ref="BT48:BW48"/>
    <mergeCell ref="BY45:CB45"/>
    <mergeCell ref="CC45:CF45"/>
    <mergeCell ref="BY46:CB47"/>
    <mergeCell ref="CC46:CF47"/>
    <mergeCell ref="BY48:CB48"/>
    <mergeCell ref="CC48:CF48"/>
    <mergeCell ref="CH45:CK45"/>
    <mergeCell ref="CL45:CO45"/>
    <mergeCell ref="CH46:CK47"/>
    <mergeCell ref="CL46:CO47"/>
    <mergeCell ref="CH48:CK48"/>
    <mergeCell ref="CL48:CO48"/>
  </mergeCells>
  <conditionalFormatting sqref="M1:X2">
    <cfRule type="cellIs" priority="68" dxfId="0" operator="equal" stopIfTrue="1">
      <formula>""</formula>
    </cfRule>
  </conditionalFormatting>
  <conditionalFormatting sqref="E48:H48">
    <cfRule type="cellIs" priority="39" dxfId="5" operator="equal" stopIfTrue="1">
      <formula>"IKKE OK"</formula>
    </cfRule>
    <cfRule type="cellIs" priority="40" dxfId="6" operator="equal" stopIfTrue="1">
      <formula>"OK"</formula>
    </cfRule>
  </conditionalFormatting>
  <conditionalFormatting sqref="I48:L48">
    <cfRule type="cellIs" priority="37" dxfId="5" operator="equal" stopIfTrue="1">
      <formula>"IKKE OK"</formula>
    </cfRule>
    <cfRule type="cellIs" priority="38" dxfId="6" operator="equal" stopIfTrue="1">
      <formula>"OK"</formula>
    </cfRule>
  </conditionalFormatting>
  <conditionalFormatting sqref="N48:Q48">
    <cfRule type="cellIs" priority="35" dxfId="5" operator="equal" stopIfTrue="1">
      <formula>"IKKE OK"</formula>
    </cfRule>
    <cfRule type="cellIs" priority="36" dxfId="6" operator="equal" stopIfTrue="1">
      <formula>"OK"</formula>
    </cfRule>
  </conditionalFormatting>
  <conditionalFormatting sqref="R48:U48">
    <cfRule type="cellIs" priority="33" dxfId="5" operator="equal" stopIfTrue="1">
      <formula>"IKKE OK"</formula>
    </cfRule>
    <cfRule type="cellIs" priority="34" dxfId="6" operator="equal" stopIfTrue="1">
      <formula>"OK"</formula>
    </cfRule>
  </conditionalFormatting>
  <conditionalFormatting sqref="W48:Z48">
    <cfRule type="cellIs" priority="31" dxfId="5" operator="equal" stopIfTrue="1">
      <formula>"IKKE OK"</formula>
    </cfRule>
    <cfRule type="cellIs" priority="32" dxfId="6" operator="equal" stopIfTrue="1">
      <formula>"OK"</formula>
    </cfRule>
  </conditionalFormatting>
  <conditionalFormatting sqref="AA48:AD48">
    <cfRule type="cellIs" priority="29" dxfId="5" operator="equal" stopIfTrue="1">
      <formula>"IKKE OK"</formula>
    </cfRule>
    <cfRule type="cellIs" priority="30" dxfId="6" operator="equal" stopIfTrue="1">
      <formula>"OK"</formula>
    </cfRule>
  </conditionalFormatting>
  <conditionalFormatting sqref="AF48:AI48">
    <cfRule type="cellIs" priority="27" dxfId="5" operator="equal" stopIfTrue="1">
      <formula>"IKKE OK"</formula>
    </cfRule>
    <cfRule type="cellIs" priority="28" dxfId="6" operator="equal" stopIfTrue="1">
      <formula>"OK"</formula>
    </cfRule>
  </conditionalFormatting>
  <conditionalFormatting sqref="AJ48:AM48">
    <cfRule type="cellIs" priority="25" dxfId="5" operator="equal" stopIfTrue="1">
      <formula>"IKKE OK"</formula>
    </cfRule>
    <cfRule type="cellIs" priority="26" dxfId="6" operator="equal" stopIfTrue="1">
      <formula>"OK"</formula>
    </cfRule>
  </conditionalFormatting>
  <conditionalFormatting sqref="AO48:AR48">
    <cfRule type="cellIs" priority="23" dxfId="5" operator="equal" stopIfTrue="1">
      <formula>"IKKE OK"</formula>
    </cfRule>
    <cfRule type="cellIs" priority="24" dxfId="6" operator="equal" stopIfTrue="1">
      <formula>"OK"</formula>
    </cfRule>
  </conditionalFormatting>
  <conditionalFormatting sqref="AS48:AV48">
    <cfRule type="cellIs" priority="21" dxfId="5" operator="equal" stopIfTrue="1">
      <formula>"IKKE OK"</formula>
    </cfRule>
    <cfRule type="cellIs" priority="22" dxfId="6" operator="equal" stopIfTrue="1">
      <formula>"OK"</formula>
    </cfRule>
  </conditionalFormatting>
  <conditionalFormatting sqref="AX48:BA48">
    <cfRule type="cellIs" priority="19" dxfId="5" operator="equal" stopIfTrue="1">
      <formula>"IKKE OK"</formula>
    </cfRule>
    <cfRule type="cellIs" priority="20" dxfId="6" operator="equal" stopIfTrue="1">
      <formula>"OK"</formula>
    </cfRule>
  </conditionalFormatting>
  <conditionalFormatting sqref="BB48:BE48">
    <cfRule type="cellIs" priority="17" dxfId="5" operator="equal" stopIfTrue="1">
      <formula>"IKKE OK"</formula>
    </cfRule>
    <cfRule type="cellIs" priority="18" dxfId="6" operator="equal" stopIfTrue="1">
      <formula>"OK"</formula>
    </cfRule>
  </conditionalFormatting>
  <conditionalFormatting sqref="BG48:BJ48">
    <cfRule type="cellIs" priority="15" dxfId="5" operator="equal" stopIfTrue="1">
      <formula>"IKKE OK"</formula>
    </cfRule>
    <cfRule type="cellIs" priority="16" dxfId="6" operator="equal" stopIfTrue="1">
      <formula>"OK"</formula>
    </cfRule>
  </conditionalFormatting>
  <conditionalFormatting sqref="BK48:BN48">
    <cfRule type="cellIs" priority="13" dxfId="5" operator="equal" stopIfTrue="1">
      <formula>"IKKE OK"</formula>
    </cfRule>
    <cfRule type="cellIs" priority="14" dxfId="6" operator="equal" stopIfTrue="1">
      <formula>"OK"</formula>
    </cfRule>
  </conditionalFormatting>
  <conditionalFormatting sqref="BP48:BS48">
    <cfRule type="cellIs" priority="11" dxfId="5" operator="equal" stopIfTrue="1">
      <formula>"IKKE OK"</formula>
    </cfRule>
    <cfRule type="cellIs" priority="12" dxfId="6" operator="equal" stopIfTrue="1">
      <formula>"OK"</formula>
    </cfRule>
  </conditionalFormatting>
  <conditionalFormatting sqref="BT48:BW48">
    <cfRule type="cellIs" priority="9" dxfId="5" operator="equal" stopIfTrue="1">
      <formula>"IKKE OK"</formula>
    </cfRule>
    <cfRule type="cellIs" priority="10" dxfId="6" operator="equal" stopIfTrue="1">
      <formula>"OK"</formula>
    </cfRule>
  </conditionalFormatting>
  <conditionalFormatting sqref="BY48:CB48">
    <cfRule type="cellIs" priority="7" dxfId="5" operator="equal" stopIfTrue="1">
      <formula>"IKKE OK"</formula>
    </cfRule>
    <cfRule type="cellIs" priority="8" dxfId="6" operator="equal" stopIfTrue="1">
      <formula>"OK"</formula>
    </cfRule>
  </conditionalFormatting>
  <conditionalFormatting sqref="CC48:CF48">
    <cfRule type="cellIs" priority="5" dxfId="5" operator="equal" stopIfTrue="1">
      <formula>"IKKE OK"</formula>
    </cfRule>
    <cfRule type="cellIs" priority="6" dxfId="6" operator="equal" stopIfTrue="1">
      <formula>"OK"</formula>
    </cfRule>
  </conditionalFormatting>
  <conditionalFormatting sqref="CH48:CK48">
    <cfRule type="cellIs" priority="3" dxfId="5" operator="equal" stopIfTrue="1">
      <formula>"IKKE OK"</formula>
    </cfRule>
    <cfRule type="cellIs" priority="4" dxfId="6" operator="equal" stopIfTrue="1">
      <formula>"OK"</formula>
    </cfRule>
  </conditionalFormatting>
  <conditionalFormatting sqref="CL48:CO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I46 BY46 N46 W46 AF46 AO46 AX46 BG46 BP46 E46 R46 AA46 AJ46 AS46 BB46 BK46 BT46 CC46 CL46 CH46">
      <formula1>"Ja,Nej"</formula1>
    </dataValidation>
  </dataValidation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theme="3" tint="0.7999799847602844"/>
  </sheetPr>
  <dimension ref="A1:Z65"/>
  <sheetViews>
    <sheetView zoomScalePageLayoutView="0" workbookViewId="0" topLeftCell="A1">
      <selection activeCell="E42" sqref="E42:J43"/>
    </sheetView>
  </sheetViews>
  <sheetFormatPr defaultColWidth="9.140625" defaultRowHeight="12.75"/>
  <cols>
    <col min="15" max="15" width="17.7109375" style="0" customWidth="1"/>
    <col min="17" max="17" width="7.28125" style="0" customWidth="1"/>
    <col min="18" max="18" width="25.57421875" style="0" customWidth="1"/>
    <col min="20" max="20" width="8.421875" style="0" customWidth="1"/>
    <col min="21" max="21" width="4.57421875" style="0" customWidth="1"/>
    <col min="23" max="23" width="3.28125" style="0" customWidth="1"/>
    <col min="24" max="24" width="14.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IF(Oplysningsside!I55="",IF(Oplysningsside!I48="","",Oplysningsside!I48),Oplysningsside!I55)</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318</v>
      </c>
      <c r="B41" s="21"/>
      <c r="C41" s="21"/>
      <c r="D41" s="21"/>
      <c r="E41" s="21"/>
      <c r="F41" s="21"/>
      <c r="G41" s="21"/>
      <c r="H41" s="21"/>
      <c r="I41" s="21"/>
      <c r="J41" s="22"/>
    </row>
    <row r="42" spans="1:10" s="2" customFormat="1" ht="15" customHeight="1">
      <c r="A42" s="697"/>
      <c r="B42" s="698"/>
      <c r="C42" s="698"/>
      <c r="D42" s="698"/>
      <c r="E42" s="703" t="str">
        <f>IF('Brug af Fabrikstest Billedkvali'!D24="Fabrikstest","Modtagekontrol dokumenteres på anden vis","Modtagekontrol")</f>
        <v>Modtagekontrol</v>
      </c>
      <c r="F42" s="641"/>
      <c r="G42" s="641"/>
      <c r="H42" s="641"/>
      <c r="I42" s="641"/>
      <c r="J42" s="642"/>
    </row>
    <row r="43" spans="1:10" s="2" customFormat="1" ht="15" customHeight="1">
      <c r="A43" s="700"/>
      <c r="B43" s="701"/>
      <c r="C43" s="701"/>
      <c r="D43" s="701"/>
      <c r="E43" s="643"/>
      <c r="F43" s="644"/>
      <c r="G43" s="644"/>
      <c r="H43" s="644"/>
      <c r="I43" s="644"/>
      <c r="J43" s="645"/>
    </row>
    <row r="44" spans="1:10" s="2" customFormat="1" ht="15" customHeight="1">
      <c r="A44" s="728"/>
      <c r="B44" s="729"/>
      <c r="C44" s="729"/>
      <c r="D44" s="729"/>
      <c r="E44" s="737" t="s">
        <v>48</v>
      </c>
      <c r="F44" s="738"/>
      <c r="G44" s="738"/>
      <c r="H44" s="738"/>
      <c r="I44" s="738"/>
      <c r="J44" s="739"/>
    </row>
    <row r="45" spans="1:10" s="2" customFormat="1" ht="15" customHeight="1" thickBot="1">
      <c r="A45" s="803" t="s">
        <v>319</v>
      </c>
      <c r="B45" s="804"/>
      <c r="C45" s="804"/>
      <c r="D45" s="805"/>
      <c r="E45" s="719"/>
      <c r="F45" s="720"/>
      <c r="G45" s="720"/>
      <c r="H45" s="720"/>
      <c r="I45" s="720"/>
      <c r="J45" s="721"/>
    </row>
    <row r="46" spans="1:10" s="2" customFormat="1" ht="15" customHeight="1">
      <c r="A46" s="94"/>
      <c r="B46" s="85"/>
      <c r="C46" s="85"/>
      <c r="D46" s="85"/>
      <c r="E46" s="599" t="s">
        <v>323</v>
      </c>
      <c r="F46" s="649"/>
      <c r="G46" s="649"/>
      <c r="H46" s="649"/>
      <c r="I46" s="649"/>
      <c r="J46" s="650"/>
    </row>
    <row r="47" spans="1:10" s="2" customFormat="1" ht="15" customHeight="1">
      <c r="A47" s="94"/>
      <c r="B47" s="85"/>
      <c r="C47" s="85"/>
      <c r="D47" s="85"/>
      <c r="E47" s="755" t="s">
        <v>272</v>
      </c>
      <c r="F47" s="756"/>
      <c r="G47" s="745"/>
      <c r="H47" s="757"/>
      <c r="I47" s="758"/>
      <c r="J47" s="759"/>
    </row>
    <row r="48" spans="1:10" s="2" customFormat="1" ht="15" customHeight="1">
      <c r="A48" s="94"/>
      <c r="B48" s="85"/>
      <c r="C48" s="85"/>
      <c r="D48" s="85"/>
      <c r="E48" s="740" t="s">
        <v>77</v>
      </c>
      <c r="F48" s="741"/>
      <c r="G48" s="741"/>
      <c r="H48" s="742" t="str">
        <f>IF(E45="","-",IF(H47="","-",(E45-H47)/H47))</f>
        <v>-</v>
      </c>
      <c r="I48" s="743"/>
      <c r="J48" s="744"/>
    </row>
    <row r="49" spans="1:10" s="2" customFormat="1" ht="15" customHeight="1" thickBot="1">
      <c r="A49" s="145"/>
      <c r="B49" s="146"/>
      <c r="C49" s="146"/>
      <c r="D49" s="146"/>
      <c r="E49" s="602" t="s">
        <v>274</v>
      </c>
      <c r="F49" s="603"/>
      <c r="G49" s="603"/>
      <c r="H49" s="748" t="str">
        <f>IF(H48="-","-",IF(ABS(H48)&lt;=0.05,"OK","IKKE OK"))</f>
        <v>-</v>
      </c>
      <c r="I49" s="749"/>
      <c r="J49" s="750"/>
    </row>
    <row r="50" ht="13.5" thickBot="1"/>
    <row r="51" spans="1:23" ht="12.75">
      <c r="A51" s="964" t="s">
        <v>43</v>
      </c>
      <c r="B51" s="965"/>
      <c r="C51" s="965"/>
      <c r="D51" s="965"/>
      <c r="E51" s="965"/>
      <c r="F51" s="965"/>
      <c r="G51" s="965"/>
      <c r="H51" s="965"/>
      <c r="I51" s="965"/>
      <c r="J51" s="965"/>
      <c r="K51" s="965"/>
      <c r="L51" s="965"/>
      <c r="M51" s="965"/>
      <c r="N51" s="965"/>
      <c r="O51" s="965"/>
      <c r="P51" s="965"/>
      <c r="Q51" s="965"/>
      <c r="R51" s="965"/>
      <c r="S51" s="965"/>
      <c r="T51" s="965"/>
      <c r="U51" s="965"/>
      <c r="V51" s="965"/>
      <c r="W51" s="966"/>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515"/>
      <c r="B54" s="967"/>
      <c r="C54" s="967"/>
      <c r="D54" s="967"/>
      <c r="E54" s="967"/>
      <c r="F54" s="967"/>
      <c r="G54" s="967"/>
      <c r="H54" s="967"/>
      <c r="I54" s="967"/>
      <c r="J54" s="967"/>
      <c r="K54" s="967"/>
      <c r="L54" s="967"/>
      <c r="M54" s="967"/>
      <c r="N54" s="967"/>
      <c r="O54" s="967"/>
      <c r="P54" s="967"/>
      <c r="Q54" s="967"/>
      <c r="R54" s="967"/>
      <c r="S54" s="967"/>
      <c r="T54" s="967"/>
      <c r="U54" s="967"/>
      <c r="V54" s="967"/>
      <c r="W54" s="968"/>
    </row>
    <row r="55" spans="1:23" ht="12">
      <c r="A55" s="969"/>
      <c r="B55" s="970"/>
      <c r="C55" s="970"/>
      <c r="D55" s="970"/>
      <c r="E55" s="970"/>
      <c r="F55" s="970"/>
      <c r="G55" s="970"/>
      <c r="H55" s="970"/>
      <c r="I55" s="970"/>
      <c r="J55" s="970"/>
      <c r="K55" s="970"/>
      <c r="L55" s="970"/>
      <c r="M55" s="970"/>
      <c r="N55" s="970"/>
      <c r="O55" s="970"/>
      <c r="P55" s="970"/>
      <c r="Q55" s="970"/>
      <c r="R55" s="970"/>
      <c r="S55" s="970"/>
      <c r="T55" s="970"/>
      <c r="U55" s="970"/>
      <c r="V55" s="970"/>
      <c r="W55" s="971"/>
    </row>
    <row r="56" spans="1:23" ht="12">
      <c r="A56" s="515"/>
      <c r="B56" s="967"/>
      <c r="C56" s="967"/>
      <c r="D56" s="967"/>
      <c r="E56" s="967"/>
      <c r="F56" s="967"/>
      <c r="G56" s="967"/>
      <c r="H56" s="967"/>
      <c r="I56" s="967"/>
      <c r="J56" s="967"/>
      <c r="K56" s="967"/>
      <c r="L56" s="967"/>
      <c r="M56" s="967"/>
      <c r="N56" s="967"/>
      <c r="O56" s="967"/>
      <c r="P56" s="967"/>
      <c r="Q56" s="967"/>
      <c r="R56" s="967"/>
      <c r="S56" s="967"/>
      <c r="T56" s="967"/>
      <c r="U56" s="967"/>
      <c r="V56" s="967"/>
      <c r="W56" s="968"/>
    </row>
    <row r="57" spans="1:23" ht="12.75" thickBot="1">
      <c r="A57" s="955"/>
      <c r="B57" s="956"/>
      <c r="C57" s="956"/>
      <c r="D57" s="956"/>
      <c r="E57" s="956"/>
      <c r="F57" s="956"/>
      <c r="G57" s="956"/>
      <c r="H57" s="956"/>
      <c r="I57" s="956"/>
      <c r="J57" s="956"/>
      <c r="K57" s="956"/>
      <c r="L57" s="956"/>
      <c r="M57" s="956"/>
      <c r="N57" s="956"/>
      <c r="O57" s="956"/>
      <c r="P57" s="956"/>
      <c r="Q57" s="956"/>
      <c r="R57" s="956"/>
      <c r="S57" s="956"/>
      <c r="T57" s="956"/>
      <c r="U57" s="956"/>
      <c r="V57" s="956"/>
      <c r="W57" s="957"/>
    </row>
    <row r="58" spans="1:23" ht="12.75" thickBot="1">
      <c r="A58" s="138"/>
      <c r="B58" s="138"/>
      <c r="C58" s="138"/>
      <c r="D58" s="138"/>
      <c r="E58" s="138"/>
      <c r="F58" s="138"/>
      <c r="G58" s="138"/>
      <c r="H58" s="138"/>
      <c r="I58" s="138"/>
      <c r="J58" s="138"/>
      <c r="K58" s="138"/>
      <c r="L58" s="138"/>
      <c r="M58" s="138"/>
      <c r="N58" s="138"/>
      <c r="O58" s="138"/>
      <c r="P58" s="138"/>
      <c r="Q58" s="138"/>
      <c r="R58" s="138"/>
      <c r="S58" s="138"/>
      <c r="T58" s="138"/>
      <c r="U58" s="138"/>
      <c r="V58" s="35"/>
      <c r="W58" s="35"/>
    </row>
    <row r="59" spans="1:23" ht="13.5" thickBot="1">
      <c r="A59" s="943" t="s">
        <v>62</v>
      </c>
      <c r="B59" s="944"/>
      <c r="C59" s="944"/>
      <c r="D59" s="944"/>
      <c r="E59" s="944"/>
      <c r="F59" s="944"/>
      <c r="G59" s="944"/>
      <c r="H59" s="944"/>
      <c r="I59" s="944"/>
      <c r="J59" s="944"/>
      <c r="K59" s="944"/>
      <c r="L59" s="944"/>
      <c r="M59" s="944"/>
      <c r="N59" s="944"/>
      <c r="O59" s="944"/>
      <c r="P59" s="944"/>
      <c r="Q59" s="944"/>
      <c r="R59" s="944"/>
      <c r="S59" s="944"/>
      <c r="T59" s="944"/>
      <c r="U59" s="944"/>
      <c r="V59" s="944"/>
      <c r="W59" s="945"/>
    </row>
    <row r="60" spans="1:23" ht="12">
      <c r="A60" s="958"/>
      <c r="B60" s="959"/>
      <c r="C60" s="959"/>
      <c r="D60" s="959"/>
      <c r="E60" s="959"/>
      <c r="F60" s="959"/>
      <c r="G60" s="959"/>
      <c r="H60" s="959"/>
      <c r="I60" s="959"/>
      <c r="J60" s="959"/>
      <c r="K60" s="959"/>
      <c r="L60" s="959"/>
      <c r="M60" s="959"/>
      <c r="N60" s="959"/>
      <c r="O60" s="959"/>
      <c r="P60" s="959"/>
      <c r="Q60" s="959"/>
      <c r="R60" s="959"/>
      <c r="S60" s="959"/>
      <c r="T60" s="959"/>
      <c r="U60" s="959"/>
      <c r="V60" s="959"/>
      <c r="W60" s="960"/>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
      <c r="A64" s="518"/>
      <c r="B64" s="399"/>
      <c r="C64" s="399"/>
      <c r="D64" s="399"/>
      <c r="E64" s="399"/>
      <c r="F64" s="399"/>
      <c r="G64" s="399"/>
      <c r="H64" s="399"/>
      <c r="I64" s="399"/>
      <c r="J64" s="399"/>
      <c r="K64" s="399"/>
      <c r="L64" s="399"/>
      <c r="M64" s="399"/>
      <c r="N64" s="399"/>
      <c r="O64" s="399"/>
      <c r="P64" s="399"/>
      <c r="Q64" s="399"/>
      <c r="R64" s="399"/>
      <c r="S64" s="399"/>
      <c r="T64" s="399"/>
      <c r="U64" s="399"/>
      <c r="V64" s="399"/>
      <c r="W64" s="963"/>
    </row>
    <row r="65" spans="1:23" ht="12.75" thickBot="1">
      <c r="A65" s="961"/>
      <c r="B65" s="405"/>
      <c r="C65" s="405"/>
      <c r="D65" s="405"/>
      <c r="E65" s="405"/>
      <c r="F65" s="405"/>
      <c r="G65" s="405"/>
      <c r="H65" s="405"/>
      <c r="I65" s="405"/>
      <c r="J65" s="405"/>
      <c r="K65" s="405"/>
      <c r="L65" s="405"/>
      <c r="M65" s="405"/>
      <c r="N65" s="405"/>
      <c r="O65" s="405"/>
      <c r="P65" s="405"/>
      <c r="Q65" s="405"/>
      <c r="R65" s="405"/>
      <c r="S65" s="405"/>
      <c r="T65" s="405"/>
      <c r="U65" s="405"/>
      <c r="V65" s="405"/>
      <c r="W65" s="962"/>
    </row>
  </sheetData>
  <sheetProtection sheet="1"/>
  <mergeCells count="102">
    <mergeCell ref="M1:X2"/>
    <mergeCell ref="E39:K39"/>
    <mergeCell ref="A34:D34"/>
    <mergeCell ref="E34:K34"/>
    <mergeCell ref="A35:D35"/>
    <mergeCell ref="E35:K35"/>
    <mergeCell ref="A36:D36"/>
    <mergeCell ref="E36:K36"/>
    <mergeCell ref="A30:D30"/>
    <mergeCell ref="D1:L2"/>
    <mergeCell ref="A31:D31"/>
    <mergeCell ref="E31:K31"/>
    <mergeCell ref="A33:D33"/>
    <mergeCell ref="A64:W64"/>
    <mergeCell ref="V5:X5"/>
    <mergeCell ref="A11:C11"/>
    <mergeCell ref="D11:E11"/>
    <mergeCell ref="F11:K11"/>
    <mergeCell ref="E30:K30"/>
    <mergeCell ref="L11:N11"/>
    <mergeCell ref="A65:W65"/>
    <mergeCell ref="A63:W63"/>
    <mergeCell ref="A51:W51"/>
    <mergeCell ref="A52:W52"/>
    <mergeCell ref="A53:W53"/>
    <mergeCell ref="A54:W54"/>
    <mergeCell ref="A61:W61"/>
    <mergeCell ref="A62:W62"/>
    <mergeCell ref="A55:W55"/>
    <mergeCell ref="A56:W56"/>
    <mergeCell ref="A7:C7"/>
    <mergeCell ref="D7:H7"/>
    <mergeCell ref="K7:L7"/>
    <mergeCell ref="M6:O6"/>
    <mergeCell ref="P6:X6"/>
    <mergeCell ref="I7:J7"/>
    <mergeCell ref="M7:O7"/>
    <mergeCell ref="P7:X7"/>
    <mergeCell ref="A8:X9"/>
    <mergeCell ref="D3:L3"/>
    <mergeCell ref="M3:X3"/>
    <mergeCell ref="A4:L4"/>
    <mergeCell ref="M4:O4"/>
    <mergeCell ref="P4:X4"/>
    <mergeCell ref="A5:L6"/>
    <mergeCell ref="M5:N5"/>
    <mergeCell ref="P5:Q5"/>
    <mergeCell ref="S5:U5"/>
    <mergeCell ref="A1:C3"/>
    <mergeCell ref="A60:W60"/>
    <mergeCell ref="A27:D27"/>
    <mergeCell ref="E27:K27"/>
    <mergeCell ref="A28:D28"/>
    <mergeCell ref="E28:K28"/>
    <mergeCell ref="A29:D29"/>
    <mergeCell ref="E29:K29"/>
    <mergeCell ref="E47:G47"/>
    <mergeCell ref="A37:D37"/>
    <mergeCell ref="E37:K37"/>
    <mergeCell ref="A25:D25"/>
    <mergeCell ref="E25:K25"/>
    <mergeCell ref="A26:D26"/>
    <mergeCell ref="E26:K26"/>
    <mergeCell ref="A57:W57"/>
    <mergeCell ref="A42:D44"/>
    <mergeCell ref="E42:J43"/>
    <mergeCell ref="E49:G49"/>
    <mergeCell ref="H49:J49"/>
    <mergeCell ref="A59:W59"/>
    <mergeCell ref="A38:D38"/>
    <mergeCell ref="E38:K38"/>
    <mergeCell ref="A39:D39"/>
    <mergeCell ref="E33:K33"/>
    <mergeCell ref="E21:K21"/>
    <mergeCell ref="A22:D22"/>
    <mergeCell ref="E22:K22"/>
    <mergeCell ref="A23:D23"/>
    <mergeCell ref="E23:K23"/>
    <mergeCell ref="A24:D24"/>
    <mergeCell ref="E24:K24"/>
    <mergeCell ref="A17:D17"/>
    <mergeCell ref="E17:K17"/>
    <mergeCell ref="E44:J44"/>
    <mergeCell ref="A18:D18"/>
    <mergeCell ref="E18:K18"/>
    <mergeCell ref="A19:D19"/>
    <mergeCell ref="E19:K19"/>
    <mergeCell ref="A20:D20"/>
    <mergeCell ref="E20:K20"/>
    <mergeCell ref="A21:D21"/>
    <mergeCell ref="A14:D14"/>
    <mergeCell ref="E14:K14"/>
    <mergeCell ref="A15:D15"/>
    <mergeCell ref="E15:K15"/>
    <mergeCell ref="A16:D16"/>
    <mergeCell ref="E16:K16"/>
    <mergeCell ref="E48:G48"/>
    <mergeCell ref="H48:J48"/>
    <mergeCell ref="A45:D45"/>
    <mergeCell ref="E45:J45"/>
    <mergeCell ref="E46:J46"/>
    <mergeCell ref="H47:J47"/>
  </mergeCells>
  <conditionalFormatting sqref="M1:X2">
    <cfRule type="cellIs" priority="5" dxfId="0" operator="equal" stopIfTrue="1">
      <formula>""</formula>
    </cfRule>
  </conditionalFormatting>
  <conditionalFormatting sqref="H49:J49">
    <cfRule type="cellIs" priority="3" dxfId="5" operator="equal" stopIfTrue="1">
      <formula>"IKKE OK"</formula>
    </cfRule>
    <cfRule type="cellIs" priority="4" dxfId="6" operator="equal" stopIfTrue="1">
      <formula>"OK"</formula>
    </cfRule>
  </conditionalFormatting>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tabColor theme="3" tint="0.7999799847602844"/>
  </sheetPr>
  <dimension ref="A1:AA71"/>
  <sheetViews>
    <sheetView zoomScalePageLayoutView="0" workbookViewId="0" topLeftCell="A12">
      <selection activeCell="K45" sqref="K45"/>
    </sheetView>
  </sheetViews>
  <sheetFormatPr defaultColWidth="9.140625" defaultRowHeight="12.75"/>
  <cols>
    <col min="5" max="7" width="6.7109375" style="0" customWidth="1"/>
    <col min="9" max="9" width="14.28125" style="0" customWidth="1"/>
    <col min="10" max="10" width="13.00390625" style="0" customWidth="1"/>
    <col min="15" max="15" width="16.00390625" style="0" customWidth="1"/>
    <col min="17" max="17" width="12.140625" style="0" customWidth="1"/>
    <col min="18" max="18" width="13.00390625" style="0" customWidth="1"/>
    <col min="19" max="19" width="6.7109375" style="0" customWidth="1"/>
    <col min="20" max="20" width="15.00390625" style="0" customWidth="1"/>
    <col min="21"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IF(Oplysningsside!I56="",IF(Oplysningsside!I48="","",Oplysningsside!I48),Oplysningsside!I56)</f>
      </c>
      <c r="P5" s="453" t="s">
        <v>204</v>
      </c>
      <c r="Q5" s="450"/>
      <c r="R5" s="128" t="s">
        <v>205</v>
      </c>
      <c r="S5" s="301" t="s">
        <v>203</v>
      </c>
      <c r="T5" s="302"/>
      <c r="U5" s="302"/>
      <c r="V5" s="450">
        <f>IF(Oplysningsside!O56="",IF(Oplysningsside!O48="","",Oplysningsside!O48),Oplysningsside!O56)</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7"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11" ht="30.75" customHeight="1" thickBot="1">
      <c r="A14" s="20" t="s">
        <v>60</v>
      </c>
      <c r="B14" s="21"/>
      <c r="C14" s="21"/>
      <c r="D14" s="21"/>
      <c r="E14" s="21"/>
      <c r="F14" s="21"/>
      <c r="G14" s="21"/>
      <c r="H14" s="21"/>
      <c r="I14" s="21"/>
      <c r="J14" s="21"/>
      <c r="K14" s="22"/>
    </row>
    <row r="15" spans="1:11" ht="15" customHeight="1">
      <c r="A15" s="864" t="s">
        <v>51</v>
      </c>
      <c r="B15" s="865"/>
      <c r="C15" s="865"/>
      <c r="D15" s="933"/>
      <c r="E15" s="874" t="s">
        <v>239</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227</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851"/>
      <c r="F25" s="852"/>
      <c r="G25" s="852"/>
      <c r="H25" s="852"/>
      <c r="I25" s="852"/>
      <c r="J25" s="852"/>
      <c r="K25" s="853"/>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851"/>
      <c r="F27" s="852"/>
      <c r="G27" s="852"/>
      <c r="H27" s="852"/>
      <c r="I27" s="852"/>
      <c r="J27" s="852"/>
      <c r="K27" s="853"/>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851"/>
      <c r="F31" s="852"/>
      <c r="G31" s="852"/>
      <c r="H31" s="852"/>
      <c r="I31" s="852"/>
      <c r="J31" s="852"/>
      <c r="K31" s="853"/>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t="s">
        <v>234</v>
      </c>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c r="F36" s="768"/>
      <c r="G36" s="768"/>
      <c r="H36" s="768"/>
      <c r="I36" s="768"/>
      <c r="J36" s="768"/>
      <c r="K36" s="769"/>
    </row>
    <row r="37" spans="1:11" ht="15" customHeight="1">
      <c r="A37" s="788" t="s">
        <v>7</v>
      </c>
      <c r="B37" s="789"/>
      <c r="C37" s="789"/>
      <c r="D37" s="862"/>
      <c r="E37" s="767"/>
      <c r="F37" s="768"/>
      <c r="G37" s="768"/>
      <c r="H37" s="768"/>
      <c r="I37" s="768"/>
      <c r="J37" s="768"/>
      <c r="K37" s="769"/>
    </row>
    <row r="38" spans="1:13" ht="15" customHeight="1">
      <c r="A38" s="788"/>
      <c r="B38" s="789"/>
      <c r="C38" s="789"/>
      <c r="D38" s="862"/>
      <c r="E38" s="767"/>
      <c r="F38" s="768"/>
      <c r="G38" s="768"/>
      <c r="H38" s="768"/>
      <c r="I38" s="768"/>
      <c r="J38" s="768"/>
      <c r="K38" s="769"/>
      <c r="M38" s="24"/>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spans="1:20" ht="15" customHeight="1" thickBot="1">
      <c r="A41" s="33"/>
      <c r="B41" s="33"/>
      <c r="C41" s="33"/>
      <c r="D41" s="33"/>
      <c r="E41" s="31"/>
      <c r="F41" s="31"/>
      <c r="G41" s="31"/>
      <c r="H41" s="31"/>
      <c r="I41" s="31"/>
      <c r="J41" s="31"/>
      <c r="K41" s="31"/>
      <c r="L41" s="29"/>
      <c r="P41" s="31"/>
      <c r="Q41" s="31"/>
      <c r="R41" s="31"/>
      <c r="S41" s="31"/>
      <c r="T41" s="31"/>
    </row>
    <row r="42" spans="1:10" ht="30.75" customHeight="1">
      <c r="A42" s="993" t="s">
        <v>81</v>
      </c>
      <c r="B42" s="994"/>
      <c r="C42" s="994"/>
      <c r="D42" s="994"/>
      <c r="E42" s="994"/>
      <c r="F42" s="994"/>
      <c r="G42" s="994"/>
      <c r="H42" s="994"/>
      <c r="I42" s="994"/>
      <c r="J42" s="995"/>
    </row>
    <row r="43" spans="1:10" ht="30.75" customHeight="1" thickBot="1">
      <c r="A43" s="996"/>
      <c r="B43" s="997"/>
      <c r="C43" s="997"/>
      <c r="D43" s="997"/>
      <c r="E43" s="997"/>
      <c r="F43" s="997"/>
      <c r="G43" s="997"/>
      <c r="H43" s="997"/>
      <c r="I43" s="997"/>
      <c r="J43" s="998"/>
    </row>
    <row r="44" spans="1:16" ht="15" customHeight="1">
      <c r="A44" s="151"/>
      <c r="B44" s="152"/>
      <c r="C44" s="152"/>
      <c r="D44" s="153"/>
      <c r="E44" s="986" t="str">
        <f>IF('Brug af Fabrikstest Billedkvali'!$D$25="Fabrikstest","Modtagekontrol dokumenteres på anden vis","Modtagekontrol")</f>
        <v>Modtagekontrol</v>
      </c>
      <c r="F44" s="986"/>
      <c r="G44" s="986"/>
      <c r="H44" s="986"/>
      <c r="I44" s="986"/>
      <c r="J44" s="987"/>
      <c r="K44" s="988" t="str">
        <f>IF('Brug af Fabrikstest Billedkvali'!$D$40="Fabrikstest","Statuskontrol dokumenteres på anden vis","Statuskontrol")</f>
        <v>Statuskontrol</v>
      </c>
      <c r="L44" s="986"/>
      <c r="M44" s="986"/>
      <c r="N44" s="986"/>
      <c r="O44" s="986"/>
      <c r="P44" s="987"/>
    </row>
    <row r="45" spans="1:16" ht="15" customHeight="1">
      <c r="A45" s="60"/>
      <c r="B45" s="61"/>
      <c r="C45" s="61"/>
      <c r="D45" s="154"/>
      <c r="E45" s="150"/>
      <c r="F45" s="148"/>
      <c r="G45" s="148"/>
      <c r="H45" s="983" t="s">
        <v>310</v>
      </c>
      <c r="I45" s="984"/>
      <c r="J45" s="985"/>
      <c r="K45" s="147"/>
      <c r="L45" s="148"/>
      <c r="M45" s="148"/>
      <c r="N45" s="983" t="s">
        <v>310</v>
      </c>
      <c r="O45" s="984"/>
      <c r="P45" s="985"/>
    </row>
    <row r="46" spans="1:16" ht="15" customHeight="1">
      <c r="A46" s="989"/>
      <c r="B46" s="990"/>
      <c r="C46" s="990"/>
      <c r="D46" s="991"/>
      <c r="E46" s="992" t="s">
        <v>48</v>
      </c>
      <c r="F46" s="982"/>
      <c r="G46" s="155" t="s">
        <v>47</v>
      </c>
      <c r="H46" s="156" t="s">
        <v>76</v>
      </c>
      <c r="I46" s="66" t="s">
        <v>77</v>
      </c>
      <c r="J46" s="149" t="s">
        <v>274</v>
      </c>
      <c r="K46" s="981" t="s">
        <v>48</v>
      </c>
      <c r="L46" s="982"/>
      <c r="M46" s="155" t="s">
        <v>47</v>
      </c>
      <c r="N46" s="156" t="s">
        <v>76</v>
      </c>
      <c r="O46" s="66" t="s">
        <v>77</v>
      </c>
      <c r="P46" s="149" t="s">
        <v>274</v>
      </c>
    </row>
    <row r="47" spans="1:16" ht="12">
      <c r="A47" s="664" t="s">
        <v>134</v>
      </c>
      <c r="B47" s="665"/>
      <c r="C47" s="665"/>
      <c r="D47" s="666"/>
      <c r="E47" s="668"/>
      <c r="F47" s="821"/>
      <c r="G47" s="59"/>
      <c r="H47" s="62" t="str">
        <f aca="true" t="shared" si="0" ref="H47:H54">IF(E47="","-",E47-G47)</f>
        <v>-</v>
      </c>
      <c r="I47" s="3" t="str">
        <f aca="true" t="shared" si="1" ref="I47:I54">IF(E47="","-",(E47-G47)/G47)</f>
        <v>-</v>
      </c>
      <c r="J47" s="4" t="str">
        <f aca="true" t="shared" si="2" ref="J47:J54">IF(AND(H47="-",I47="-"),"-",IF(AND(G47&lt;=1,ABS(H47)&lt;=0.5),"OK",IF(AND(G47&gt;1,G47&lt;=2,ABS(I47)&lt;=0.5),"OK",IF(AND(G47&gt;2,ABS(H47)&lt;=1),"OK","IKKE OK"))))</f>
        <v>-</v>
      </c>
      <c r="K47" s="821"/>
      <c r="L47" s="821"/>
      <c r="M47" s="59"/>
      <c r="N47" s="62" t="str">
        <f aca="true" t="shared" si="3" ref="N47:N54">IF(K47="","-",K47-M47)</f>
        <v>-</v>
      </c>
      <c r="O47" s="3" t="str">
        <f aca="true" t="shared" si="4" ref="O47:O54">IF(K47="","-",(K47-M47)/M47)</f>
        <v>-</v>
      </c>
      <c r="P47" s="4" t="str">
        <f aca="true" t="shared" si="5" ref="P47:P54">IF(AND(N47="-",O47="-"),"-",IF(AND(M47&lt;=1,ABS(N47)&lt;=0.5),"OK",IF(AND(M47&gt;1,M47&lt;=2,ABS(O47)&lt;=0.5),"OK",IF(AND(M47&gt;2,ABS(N47)&lt;=1),"OK","Vurdering"))))</f>
        <v>-</v>
      </c>
    </row>
    <row r="48" spans="1:16" ht="12">
      <c r="A48" s="664" t="s">
        <v>134</v>
      </c>
      <c r="B48" s="665"/>
      <c r="C48" s="665"/>
      <c r="D48" s="666"/>
      <c r="E48" s="819"/>
      <c r="F48" s="820"/>
      <c r="G48" s="14"/>
      <c r="H48" s="62" t="str">
        <f t="shared" si="0"/>
        <v>-</v>
      </c>
      <c r="I48" s="3" t="str">
        <f t="shared" si="1"/>
        <v>-</v>
      </c>
      <c r="J48" s="4" t="str">
        <f t="shared" si="2"/>
        <v>-</v>
      </c>
      <c r="K48" s="820"/>
      <c r="L48" s="820"/>
      <c r="M48" s="14"/>
      <c r="N48" s="62" t="str">
        <f t="shared" si="3"/>
        <v>-</v>
      </c>
      <c r="O48" s="3" t="str">
        <f t="shared" si="4"/>
        <v>-</v>
      </c>
      <c r="P48" s="4" t="str">
        <f t="shared" si="5"/>
        <v>-</v>
      </c>
    </row>
    <row r="49" spans="1:16" ht="12">
      <c r="A49" s="664" t="s">
        <v>134</v>
      </c>
      <c r="B49" s="665"/>
      <c r="C49" s="665"/>
      <c r="D49" s="666"/>
      <c r="E49" s="668"/>
      <c r="F49" s="821"/>
      <c r="G49" s="59"/>
      <c r="H49" s="62" t="str">
        <f t="shared" si="0"/>
        <v>-</v>
      </c>
      <c r="I49" s="3" t="str">
        <f t="shared" si="1"/>
        <v>-</v>
      </c>
      <c r="J49" s="4" t="str">
        <f t="shared" si="2"/>
        <v>-</v>
      </c>
      <c r="K49" s="821"/>
      <c r="L49" s="821"/>
      <c r="M49" s="59"/>
      <c r="N49" s="62" t="str">
        <f t="shared" si="3"/>
        <v>-</v>
      </c>
      <c r="O49" s="3" t="str">
        <f t="shared" si="4"/>
        <v>-</v>
      </c>
      <c r="P49" s="4" t="str">
        <f t="shared" si="5"/>
        <v>-</v>
      </c>
    </row>
    <row r="50" spans="1:16" ht="12">
      <c r="A50" s="664" t="s">
        <v>134</v>
      </c>
      <c r="B50" s="665"/>
      <c r="C50" s="665"/>
      <c r="D50" s="666"/>
      <c r="E50" s="668"/>
      <c r="F50" s="821"/>
      <c r="G50" s="59"/>
      <c r="H50" s="62" t="str">
        <f t="shared" si="0"/>
        <v>-</v>
      </c>
      <c r="I50" s="3" t="str">
        <f t="shared" si="1"/>
        <v>-</v>
      </c>
      <c r="J50" s="4" t="str">
        <f t="shared" si="2"/>
        <v>-</v>
      </c>
      <c r="K50" s="821"/>
      <c r="L50" s="821"/>
      <c r="M50" s="59"/>
      <c r="N50" s="62" t="str">
        <f t="shared" si="3"/>
        <v>-</v>
      </c>
      <c r="O50" s="3" t="str">
        <f t="shared" si="4"/>
        <v>-</v>
      </c>
      <c r="P50" s="4" t="str">
        <f t="shared" si="5"/>
        <v>-</v>
      </c>
    </row>
    <row r="51" spans="1:16" ht="12">
      <c r="A51" s="664" t="s">
        <v>134</v>
      </c>
      <c r="B51" s="665"/>
      <c r="C51" s="665"/>
      <c r="D51" s="666"/>
      <c r="E51" s="1002"/>
      <c r="F51" s="821"/>
      <c r="G51" s="59"/>
      <c r="H51" s="62" t="str">
        <f t="shared" si="0"/>
        <v>-</v>
      </c>
      <c r="I51" s="3" t="str">
        <f t="shared" si="1"/>
        <v>-</v>
      </c>
      <c r="J51" s="4" t="str">
        <f t="shared" si="2"/>
        <v>-</v>
      </c>
      <c r="K51" s="1003"/>
      <c r="L51" s="821"/>
      <c r="M51" s="59"/>
      <c r="N51" s="62" t="str">
        <f t="shared" si="3"/>
        <v>-</v>
      </c>
      <c r="O51" s="3" t="str">
        <f t="shared" si="4"/>
        <v>-</v>
      </c>
      <c r="P51" s="4" t="str">
        <f t="shared" si="5"/>
        <v>-</v>
      </c>
    </row>
    <row r="52" spans="1:16" ht="12">
      <c r="A52" s="664" t="s">
        <v>134</v>
      </c>
      <c r="B52" s="665"/>
      <c r="C52" s="665"/>
      <c r="D52" s="666"/>
      <c r="E52" s="668"/>
      <c r="F52" s="821"/>
      <c r="G52" s="59"/>
      <c r="H52" s="62" t="str">
        <f t="shared" si="0"/>
        <v>-</v>
      </c>
      <c r="I52" s="3" t="str">
        <f t="shared" si="1"/>
        <v>-</v>
      </c>
      <c r="J52" s="4" t="str">
        <f t="shared" si="2"/>
        <v>-</v>
      </c>
      <c r="K52" s="821"/>
      <c r="L52" s="821"/>
      <c r="M52" s="59"/>
      <c r="N52" s="62" t="str">
        <f t="shared" si="3"/>
        <v>-</v>
      </c>
      <c r="O52" s="3" t="str">
        <f t="shared" si="4"/>
        <v>-</v>
      </c>
      <c r="P52" s="4" t="str">
        <f t="shared" si="5"/>
        <v>-</v>
      </c>
    </row>
    <row r="53" spans="1:16" ht="12">
      <c r="A53" s="664" t="s">
        <v>134</v>
      </c>
      <c r="B53" s="665"/>
      <c r="C53" s="665"/>
      <c r="D53" s="666"/>
      <c r="E53" s="668"/>
      <c r="F53" s="821"/>
      <c r="G53" s="59"/>
      <c r="H53" s="62" t="str">
        <f t="shared" si="0"/>
        <v>-</v>
      </c>
      <c r="I53" s="3" t="str">
        <f t="shared" si="1"/>
        <v>-</v>
      </c>
      <c r="J53" s="4" t="str">
        <f t="shared" si="2"/>
        <v>-</v>
      </c>
      <c r="K53" s="821"/>
      <c r="L53" s="821"/>
      <c r="M53" s="59"/>
      <c r="N53" s="62" t="str">
        <f t="shared" si="3"/>
        <v>-</v>
      </c>
      <c r="O53" s="3" t="str">
        <f t="shared" si="4"/>
        <v>-</v>
      </c>
      <c r="P53" s="4" t="str">
        <f t="shared" si="5"/>
        <v>-</v>
      </c>
    </row>
    <row r="54" spans="1:16" ht="12.75" thickBot="1">
      <c r="A54" s="672" t="s">
        <v>134</v>
      </c>
      <c r="B54" s="673"/>
      <c r="C54" s="673"/>
      <c r="D54" s="674"/>
      <c r="E54" s="1000"/>
      <c r="F54" s="1001"/>
      <c r="G54" s="64"/>
      <c r="H54" s="65" t="str">
        <f t="shared" si="0"/>
        <v>-</v>
      </c>
      <c r="I54" s="18" t="str">
        <f t="shared" si="1"/>
        <v>-</v>
      </c>
      <c r="J54" s="19" t="str">
        <f t="shared" si="2"/>
        <v>-</v>
      </c>
      <c r="K54" s="1001"/>
      <c r="L54" s="1001"/>
      <c r="M54" s="64"/>
      <c r="N54" s="65" t="str">
        <f t="shared" si="3"/>
        <v>-</v>
      </c>
      <c r="O54" s="18" t="str">
        <f t="shared" si="4"/>
        <v>-</v>
      </c>
      <c r="P54" s="19" t="str">
        <f t="shared" si="5"/>
        <v>-</v>
      </c>
    </row>
    <row r="55" ht="12.75" thickBot="1"/>
    <row r="56" spans="1:23" ht="12.75">
      <c r="A56" s="871" t="s">
        <v>43</v>
      </c>
      <c r="B56" s="872"/>
      <c r="C56" s="872"/>
      <c r="D56" s="872"/>
      <c r="E56" s="872"/>
      <c r="F56" s="872"/>
      <c r="G56" s="872"/>
      <c r="H56" s="872"/>
      <c r="I56" s="872"/>
      <c r="J56" s="872"/>
      <c r="K56" s="872"/>
      <c r="L56" s="872"/>
      <c r="M56" s="872"/>
      <c r="N56" s="872"/>
      <c r="O56" s="872"/>
      <c r="P56" s="872"/>
      <c r="Q56" s="872"/>
      <c r="R56" s="872"/>
      <c r="S56" s="872"/>
      <c r="T56" s="872"/>
      <c r="U56" s="872"/>
      <c r="V56" s="872"/>
      <c r="W56" s="873"/>
    </row>
    <row r="57" spans="1:23" ht="12">
      <c r="A57" s="877"/>
      <c r="B57" s="878"/>
      <c r="C57" s="878"/>
      <c r="D57" s="878"/>
      <c r="E57" s="878"/>
      <c r="F57" s="878"/>
      <c r="G57" s="878"/>
      <c r="H57" s="878"/>
      <c r="I57" s="878"/>
      <c r="J57" s="878"/>
      <c r="K57" s="878"/>
      <c r="L57" s="878"/>
      <c r="M57" s="878"/>
      <c r="N57" s="878"/>
      <c r="O57" s="878"/>
      <c r="P57" s="878"/>
      <c r="Q57" s="878"/>
      <c r="R57" s="878"/>
      <c r="S57" s="878"/>
      <c r="T57" s="878"/>
      <c r="U57" s="878"/>
      <c r="V57" s="878"/>
      <c r="W57" s="879"/>
    </row>
    <row r="58" spans="1:23" ht="12">
      <c r="A58" s="877"/>
      <c r="B58" s="878"/>
      <c r="C58" s="878"/>
      <c r="D58" s="878"/>
      <c r="E58" s="878"/>
      <c r="F58" s="878"/>
      <c r="G58" s="878"/>
      <c r="H58" s="878"/>
      <c r="I58" s="878"/>
      <c r="J58" s="878"/>
      <c r="K58" s="878"/>
      <c r="L58" s="878"/>
      <c r="M58" s="878"/>
      <c r="N58" s="878"/>
      <c r="O58" s="878"/>
      <c r="P58" s="878"/>
      <c r="Q58" s="878"/>
      <c r="R58" s="878"/>
      <c r="S58" s="878"/>
      <c r="T58" s="878"/>
      <c r="U58" s="878"/>
      <c r="V58" s="878"/>
      <c r="W58" s="879"/>
    </row>
    <row r="59" spans="1:23" ht="12.75" customHeight="1">
      <c r="A59" s="877"/>
      <c r="B59" s="878"/>
      <c r="C59" s="878"/>
      <c r="D59" s="878"/>
      <c r="E59" s="878"/>
      <c r="F59" s="878"/>
      <c r="G59" s="878"/>
      <c r="H59" s="878"/>
      <c r="I59" s="878"/>
      <c r="J59" s="878"/>
      <c r="K59" s="878"/>
      <c r="L59" s="878"/>
      <c r="M59" s="878"/>
      <c r="N59" s="878"/>
      <c r="O59" s="878"/>
      <c r="P59" s="878"/>
      <c r="Q59" s="878"/>
      <c r="R59" s="878"/>
      <c r="S59" s="878"/>
      <c r="T59" s="878"/>
      <c r="U59" s="878"/>
      <c r="V59" s="878"/>
      <c r="W59" s="879"/>
    </row>
    <row r="60" spans="1:23" ht="12">
      <c r="A60" s="999"/>
      <c r="B60" s="878"/>
      <c r="C60" s="878"/>
      <c r="D60" s="878"/>
      <c r="E60" s="878"/>
      <c r="F60" s="878"/>
      <c r="G60" s="878"/>
      <c r="H60" s="878"/>
      <c r="I60" s="878"/>
      <c r="J60" s="878"/>
      <c r="K60" s="878"/>
      <c r="L60" s="878"/>
      <c r="M60" s="878"/>
      <c r="N60" s="878"/>
      <c r="O60" s="878"/>
      <c r="P60" s="878"/>
      <c r="Q60" s="878"/>
      <c r="R60" s="878"/>
      <c r="S60" s="878"/>
      <c r="T60" s="878"/>
      <c r="U60" s="878"/>
      <c r="V60" s="878"/>
      <c r="W60" s="879"/>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75" thickBot="1">
      <c r="A62" s="883"/>
      <c r="B62" s="884"/>
      <c r="C62" s="884"/>
      <c r="D62" s="884"/>
      <c r="E62" s="884"/>
      <c r="F62" s="884"/>
      <c r="G62" s="884"/>
      <c r="H62" s="884"/>
      <c r="I62" s="884"/>
      <c r="J62" s="884"/>
      <c r="K62" s="884"/>
      <c r="L62" s="884"/>
      <c r="M62" s="884"/>
      <c r="N62" s="884"/>
      <c r="O62" s="884"/>
      <c r="P62" s="884"/>
      <c r="Q62" s="884"/>
      <c r="R62" s="884"/>
      <c r="S62" s="884"/>
      <c r="T62" s="884"/>
      <c r="U62" s="884"/>
      <c r="V62" s="884"/>
      <c r="W62" s="885"/>
    </row>
    <row r="63" spans="1:21" ht="12.75" thickBot="1">
      <c r="A63" s="2"/>
      <c r="B63" s="2"/>
      <c r="C63" s="2"/>
      <c r="D63" s="2"/>
      <c r="E63" s="2"/>
      <c r="F63" s="2"/>
      <c r="G63" s="2"/>
      <c r="H63" s="2"/>
      <c r="I63" s="2"/>
      <c r="J63" s="2"/>
      <c r="K63" s="2"/>
      <c r="L63" s="2"/>
      <c r="M63" s="2"/>
      <c r="N63" s="2"/>
      <c r="O63" s="2"/>
      <c r="P63" s="2"/>
      <c r="Q63" s="2"/>
      <c r="R63" s="2"/>
      <c r="S63" s="2"/>
      <c r="T63" s="2"/>
      <c r="U63" s="2"/>
    </row>
    <row r="64" spans="1:23" ht="13.5" thickBot="1">
      <c r="A64" s="880" t="s">
        <v>62</v>
      </c>
      <c r="B64" s="881"/>
      <c r="C64" s="881"/>
      <c r="D64" s="881"/>
      <c r="E64" s="881"/>
      <c r="F64" s="881"/>
      <c r="G64" s="881"/>
      <c r="H64" s="881"/>
      <c r="I64" s="881"/>
      <c r="J64" s="881"/>
      <c r="K64" s="881"/>
      <c r="L64" s="881"/>
      <c r="M64" s="881"/>
      <c r="N64" s="881"/>
      <c r="O64" s="881"/>
      <c r="P64" s="881"/>
      <c r="Q64" s="881"/>
      <c r="R64" s="881"/>
      <c r="S64" s="881"/>
      <c r="T64" s="881"/>
      <c r="U64" s="881"/>
      <c r="V64" s="881"/>
      <c r="W64" s="882"/>
    </row>
    <row r="65" spans="1:23" ht="15" customHeight="1" thickBot="1">
      <c r="A65" s="886" t="s">
        <v>80</v>
      </c>
      <c r="B65" s="887"/>
      <c r="C65" s="887"/>
      <c r="D65" s="887"/>
      <c r="E65" s="887"/>
      <c r="F65" s="887"/>
      <c r="G65" s="887"/>
      <c r="H65" s="887"/>
      <c r="I65" s="887"/>
      <c r="J65" s="887"/>
      <c r="K65" s="887"/>
      <c r="L65" s="887"/>
      <c r="M65" s="887"/>
      <c r="N65" s="887"/>
      <c r="O65" s="887"/>
      <c r="P65" s="887"/>
      <c r="Q65" s="887"/>
      <c r="R65" s="887"/>
      <c r="S65" s="887"/>
      <c r="T65" s="887"/>
      <c r="U65" s="887"/>
      <c r="V65" s="887"/>
      <c r="W65" s="888"/>
    </row>
    <row r="66" spans="1:23" ht="12">
      <c r="A66" s="889"/>
      <c r="B66" s="890"/>
      <c r="C66" s="890"/>
      <c r="D66" s="890"/>
      <c r="E66" s="890"/>
      <c r="F66" s="890"/>
      <c r="G66" s="890"/>
      <c r="H66" s="890"/>
      <c r="I66" s="890"/>
      <c r="J66" s="890"/>
      <c r="K66" s="890"/>
      <c r="L66" s="890"/>
      <c r="M66" s="890"/>
      <c r="N66" s="890"/>
      <c r="O66" s="890"/>
      <c r="P66" s="890"/>
      <c r="Q66" s="890"/>
      <c r="R66" s="890"/>
      <c r="S66" s="890"/>
      <c r="T66" s="890"/>
      <c r="U66" s="890"/>
      <c r="V66" s="890"/>
      <c r="W66" s="891"/>
    </row>
    <row r="67" spans="1:23" ht="12">
      <c r="A67" s="877"/>
      <c r="B67" s="878"/>
      <c r="C67" s="878"/>
      <c r="D67" s="878"/>
      <c r="E67" s="878"/>
      <c r="F67" s="878"/>
      <c r="G67" s="878"/>
      <c r="H67" s="878"/>
      <c r="I67" s="878"/>
      <c r="J67" s="878"/>
      <c r="K67" s="878"/>
      <c r="L67" s="878"/>
      <c r="M67" s="878"/>
      <c r="N67" s="878"/>
      <c r="O67" s="878"/>
      <c r="P67" s="878"/>
      <c r="Q67" s="878"/>
      <c r="R67" s="878"/>
      <c r="S67" s="878"/>
      <c r="T67" s="878"/>
      <c r="U67" s="878"/>
      <c r="V67" s="878"/>
      <c r="W67" s="879"/>
    </row>
    <row r="68" spans="1:23" ht="12">
      <c r="A68" s="877"/>
      <c r="B68" s="878"/>
      <c r="C68" s="878"/>
      <c r="D68" s="878"/>
      <c r="E68" s="878"/>
      <c r="F68" s="878"/>
      <c r="G68" s="878"/>
      <c r="H68" s="878"/>
      <c r="I68" s="878"/>
      <c r="J68" s="878"/>
      <c r="K68" s="878"/>
      <c r="L68" s="878"/>
      <c r="M68" s="878"/>
      <c r="N68" s="878"/>
      <c r="O68" s="878"/>
      <c r="P68" s="878"/>
      <c r="Q68" s="878"/>
      <c r="R68" s="878"/>
      <c r="S68" s="878"/>
      <c r="T68" s="878"/>
      <c r="U68" s="878"/>
      <c r="V68" s="878"/>
      <c r="W68" s="879"/>
    </row>
    <row r="69" spans="1:23" ht="12">
      <c r="A69" s="877"/>
      <c r="B69" s="878"/>
      <c r="C69" s="878"/>
      <c r="D69" s="878"/>
      <c r="E69" s="878"/>
      <c r="F69" s="878"/>
      <c r="G69" s="878"/>
      <c r="H69" s="878"/>
      <c r="I69" s="878"/>
      <c r="J69" s="878"/>
      <c r="K69" s="878"/>
      <c r="L69" s="878"/>
      <c r="M69" s="878"/>
      <c r="N69" s="878"/>
      <c r="O69" s="878"/>
      <c r="P69" s="878"/>
      <c r="Q69" s="878"/>
      <c r="R69" s="878"/>
      <c r="S69" s="878"/>
      <c r="T69" s="878"/>
      <c r="U69" s="878"/>
      <c r="V69" s="878"/>
      <c r="W69" s="879"/>
    </row>
    <row r="70" spans="1:23" ht="12">
      <c r="A70" s="877"/>
      <c r="B70" s="878"/>
      <c r="C70" s="878"/>
      <c r="D70" s="878"/>
      <c r="E70" s="878"/>
      <c r="F70" s="878"/>
      <c r="G70" s="878"/>
      <c r="H70" s="878"/>
      <c r="I70" s="878"/>
      <c r="J70" s="878"/>
      <c r="K70" s="878"/>
      <c r="L70" s="878"/>
      <c r="M70" s="878"/>
      <c r="N70" s="878"/>
      <c r="O70" s="878"/>
      <c r="P70" s="878"/>
      <c r="Q70" s="878"/>
      <c r="R70" s="878"/>
      <c r="S70" s="878"/>
      <c r="T70" s="878"/>
      <c r="U70" s="878"/>
      <c r="V70" s="878"/>
      <c r="W70" s="879"/>
    </row>
    <row r="71" spans="1:23" ht="12.75" thickBot="1">
      <c r="A71" s="883"/>
      <c r="B71" s="884"/>
      <c r="C71" s="884"/>
      <c r="D71" s="884"/>
      <c r="E71" s="884"/>
      <c r="F71" s="884"/>
      <c r="G71" s="884"/>
      <c r="H71" s="884"/>
      <c r="I71" s="884"/>
      <c r="J71" s="884"/>
      <c r="K71" s="884"/>
      <c r="L71" s="884"/>
      <c r="M71" s="884"/>
      <c r="N71" s="884"/>
      <c r="O71" s="884"/>
      <c r="P71" s="884"/>
      <c r="Q71" s="884"/>
      <c r="R71" s="884"/>
      <c r="S71" s="884"/>
      <c r="T71" s="884"/>
      <c r="U71" s="884"/>
      <c r="V71" s="884"/>
      <c r="W71" s="885"/>
    </row>
  </sheetData>
  <sheetProtection sheet="1"/>
  <mergeCells count="123">
    <mergeCell ref="K53:L53"/>
    <mergeCell ref="K54:L54"/>
    <mergeCell ref="L11:N11"/>
    <mergeCell ref="A5:L6"/>
    <mergeCell ref="K49:L49"/>
    <mergeCell ref="K50:L50"/>
    <mergeCell ref="K51:L51"/>
    <mergeCell ref="K47:L47"/>
    <mergeCell ref="K48:L48"/>
    <mergeCell ref="E17:K17"/>
    <mergeCell ref="E54:F54"/>
    <mergeCell ref="A52:D52"/>
    <mergeCell ref="A53:D53"/>
    <mergeCell ref="A54:D54"/>
    <mergeCell ref="E20:K20"/>
    <mergeCell ref="E27:K27"/>
    <mergeCell ref="E51:F51"/>
    <mergeCell ref="E52:F52"/>
    <mergeCell ref="K52:L52"/>
    <mergeCell ref="E53:F53"/>
    <mergeCell ref="A60:W60"/>
    <mergeCell ref="A61:W61"/>
    <mergeCell ref="A62:W62"/>
    <mergeCell ref="A64:W64"/>
    <mergeCell ref="A56:W56"/>
    <mergeCell ref="A57:W57"/>
    <mergeCell ref="E21:K21"/>
    <mergeCell ref="E22:K22"/>
    <mergeCell ref="E23:K23"/>
    <mergeCell ref="E24:K24"/>
    <mergeCell ref="E25:K25"/>
    <mergeCell ref="E26:K26"/>
    <mergeCell ref="E28:K28"/>
    <mergeCell ref="E29:K29"/>
    <mergeCell ref="E30:K30"/>
    <mergeCell ref="E31:K31"/>
    <mergeCell ref="E32:K32"/>
    <mergeCell ref="E35:K35"/>
    <mergeCell ref="E34:K34"/>
    <mergeCell ref="E36:K36"/>
    <mergeCell ref="E37:K37"/>
    <mergeCell ref="E38:K38"/>
    <mergeCell ref="E40:K40"/>
    <mergeCell ref="A42:J43"/>
    <mergeCell ref="E39:K39"/>
    <mergeCell ref="A39:D39"/>
    <mergeCell ref="A40:D40"/>
    <mergeCell ref="A36:D36"/>
    <mergeCell ref="A37:D37"/>
    <mergeCell ref="A70:W70"/>
    <mergeCell ref="A47:D47"/>
    <mergeCell ref="A48:D48"/>
    <mergeCell ref="A49:D49"/>
    <mergeCell ref="A50:D50"/>
    <mergeCell ref="A51:D51"/>
    <mergeCell ref="E47:F47"/>
    <mergeCell ref="E48:F48"/>
    <mergeCell ref="A58:W58"/>
    <mergeCell ref="A59:W59"/>
    <mergeCell ref="A71:W71"/>
    <mergeCell ref="A46:D46"/>
    <mergeCell ref="E49:F49"/>
    <mergeCell ref="E50:F50"/>
    <mergeCell ref="E46:F46"/>
    <mergeCell ref="A65:W65"/>
    <mergeCell ref="A66:W66"/>
    <mergeCell ref="A67:W67"/>
    <mergeCell ref="A68:W68"/>
    <mergeCell ref="A69:W69"/>
    <mergeCell ref="A38:D38"/>
    <mergeCell ref="A32:D32"/>
    <mergeCell ref="A34:D34"/>
    <mergeCell ref="A35:D35"/>
    <mergeCell ref="E18:K18"/>
    <mergeCell ref="E19:K19"/>
    <mergeCell ref="A30:D30"/>
    <mergeCell ref="A31:D31"/>
    <mergeCell ref="A27:D27"/>
    <mergeCell ref="A28:D28"/>
    <mergeCell ref="A29:D29"/>
    <mergeCell ref="A24:D24"/>
    <mergeCell ref="A25:D25"/>
    <mergeCell ref="A26:D26"/>
    <mergeCell ref="A21:D21"/>
    <mergeCell ref="A22:D22"/>
    <mergeCell ref="A23:D23"/>
    <mergeCell ref="A18:D18"/>
    <mergeCell ref="A19:D19"/>
    <mergeCell ref="A20:D20"/>
    <mergeCell ref="A17:D17"/>
    <mergeCell ref="A11:C11"/>
    <mergeCell ref="D11:E11"/>
    <mergeCell ref="K7:L7"/>
    <mergeCell ref="A7:C7"/>
    <mergeCell ref="D7:H7"/>
    <mergeCell ref="I7:J7"/>
    <mergeCell ref="E15:K15"/>
    <mergeCell ref="E16:K16"/>
    <mergeCell ref="F11:K11"/>
    <mergeCell ref="D1:L2"/>
    <mergeCell ref="M1:X2"/>
    <mergeCell ref="D3:L3"/>
    <mergeCell ref="M3:X3"/>
    <mergeCell ref="A4:L4"/>
    <mergeCell ref="M4:O4"/>
    <mergeCell ref="P4:X4"/>
    <mergeCell ref="A1:C3"/>
    <mergeCell ref="M5:N5"/>
    <mergeCell ref="P5:Q5"/>
    <mergeCell ref="S5:U5"/>
    <mergeCell ref="V5:X5"/>
    <mergeCell ref="M6:O6"/>
    <mergeCell ref="P6:X6"/>
    <mergeCell ref="M7:O7"/>
    <mergeCell ref="P7:X7"/>
    <mergeCell ref="A8:X9"/>
    <mergeCell ref="K46:L46"/>
    <mergeCell ref="H45:J45"/>
    <mergeCell ref="E44:J44"/>
    <mergeCell ref="K44:P44"/>
    <mergeCell ref="N45:P45"/>
    <mergeCell ref="A15:D15"/>
    <mergeCell ref="A16:D16"/>
  </mergeCells>
  <conditionalFormatting sqref="J47:J54">
    <cfRule type="cellIs" priority="9" dxfId="111" operator="equal" stopIfTrue="1">
      <formula>"OK"</formula>
    </cfRule>
    <cfRule type="cellIs" priority="10" dxfId="5" operator="equal" stopIfTrue="1">
      <formula>"IKKE OK"</formula>
    </cfRule>
  </conditionalFormatting>
  <conditionalFormatting sqref="M1:X2">
    <cfRule type="cellIs" priority="3" dxfId="0" operator="equal" stopIfTrue="1">
      <formula>""</formula>
    </cfRule>
  </conditionalFormatting>
  <conditionalFormatting sqref="P47:P54">
    <cfRule type="cellIs" priority="1" dxfId="111" operator="equal" stopIfTrue="1">
      <formula>"OK"</formula>
    </cfRule>
    <cfRule type="cellIs" priority="2" dxfId="110" operator="equal" stopIfTrue="1">
      <formula>"Vurdering"</formula>
    </cfRule>
  </conditionalFormatting>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Medicoteknisk Afdeling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Asbjørn Seegert</dc:creator>
  <cp:keywords/>
  <dc:description/>
  <cp:lastModifiedBy>Britta Højgaard</cp:lastModifiedBy>
  <cp:lastPrinted>2012-02-22T18:29:22Z</cp:lastPrinted>
  <dcterms:created xsi:type="dcterms:W3CDTF">2010-12-14T09:33:59Z</dcterms:created>
  <dcterms:modified xsi:type="dcterms:W3CDTF">2019-03-06T14:02:35Z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